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F023" lockStructure="1"/>
  <bookViews>
    <workbookView xWindow="240" yWindow="105" windowWidth="14805" windowHeight="8010"/>
  </bookViews>
  <sheets>
    <sheet name="RetirementCalculator" sheetId="1" r:id="rId1"/>
  </sheets>
  <calcPr calcId="145621"/>
</workbook>
</file>

<file path=xl/calcChain.xml><?xml version="1.0" encoding="utf-8"?>
<calcChain xmlns="http://schemas.openxmlformats.org/spreadsheetml/2006/main">
  <c r="B28" i="1" l="1"/>
  <c r="F28" i="1"/>
  <c r="C28" i="1"/>
  <c r="B29" i="1" l="1"/>
  <c r="B30" i="1" s="1"/>
  <c r="B31" i="1" s="1"/>
  <c r="C29" i="1" l="1"/>
  <c r="D29" i="1" s="1"/>
  <c r="E29" i="1" s="1"/>
  <c r="B32" i="1"/>
  <c r="F29" i="1" l="1"/>
  <c r="G29" i="1"/>
  <c r="C30" i="1"/>
  <c r="D30" i="1" s="1"/>
  <c r="E30" i="1" s="1"/>
  <c r="B33" i="1"/>
  <c r="F30" i="1" l="1"/>
  <c r="G30" i="1"/>
  <c r="C31" i="1"/>
  <c r="D31" i="1" s="1"/>
  <c r="E31" i="1" s="1"/>
  <c r="B34" i="1"/>
  <c r="F31" i="1" l="1"/>
  <c r="G31" i="1"/>
  <c r="C32" i="1"/>
  <c r="D32" i="1" s="1"/>
  <c r="E32" i="1" s="1"/>
  <c r="B35" i="1"/>
  <c r="F32" i="1" l="1"/>
  <c r="G32" i="1"/>
  <c r="C33" i="1"/>
  <c r="D33" i="1" s="1"/>
  <c r="E33" i="1" s="1"/>
  <c r="B36" i="1"/>
  <c r="C34" i="1" l="1"/>
  <c r="D34" i="1" s="1"/>
  <c r="E34" i="1" s="1"/>
  <c r="F33" i="1"/>
  <c r="G33" i="1"/>
  <c r="B37" i="1"/>
  <c r="C35" i="1" l="1"/>
  <c r="D35" i="1" s="1"/>
  <c r="E35" i="1" s="1"/>
  <c r="G34" i="1"/>
  <c r="F34" i="1"/>
  <c r="B38" i="1"/>
  <c r="C36" i="1" l="1"/>
  <c r="D36" i="1" s="1"/>
  <c r="E36" i="1" s="1"/>
  <c r="G35" i="1"/>
  <c r="F35" i="1"/>
  <c r="B39" i="1"/>
  <c r="C37" i="1" l="1"/>
  <c r="D37" i="1" s="1"/>
  <c r="E37" i="1" s="1"/>
  <c r="G36" i="1"/>
  <c r="F36" i="1"/>
  <c r="B40" i="1"/>
  <c r="G37" i="1" l="1"/>
  <c r="C38" i="1"/>
  <c r="D38" i="1" s="1"/>
  <c r="E38" i="1" s="1"/>
  <c r="F37" i="1"/>
  <c r="B41" i="1"/>
  <c r="F38" i="1" l="1"/>
  <c r="C39" i="1"/>
  <c r="D39" i="1" s="1"/>
  <c r="E39" i="1" s="1"/>
  <c r="G38" i="1"/>
  <c r="B42" i="1"/>
  <c r="G39" i="1" l="1"/>
  <c r="F39" i="1"/>
  <c r="C40" i="1"/>
  <c r="D40" i="1" s="1"/>
  <c r="E40" i="1" s="1"/>
  <c r="B43" i="1"/>
  <c r="G40" i="1" l="1"/>
  <c r="F40" i="1"/>
  <c r="C41" i="1"/>
  <c r="D41" i="1" s="1"/>
  <c r="E41" i="1" s="1"/>
  <c r="B44" i="1"/>
  <c r="G41" i="1" l="1"/>
  <c r="C42" i="1"/>
  <c r="D42" i="1" s="1"/>
  <c r="E42" i="1" s="1"/>
  <c r="F41" i="1"/>
  <c r="B45" i="1"/>
  <c r="F42" i="1" l="1"/>
  <c r="C43" i="1"/>
  <c r="D43" i="1" s="1"/>
  <c r="E43" i="1" s="1"/>
  <c r="G42" i="1"/>
  <c r="B46" i="1"/>
  <c r="F43" i="1" l="1"/>
  <c r="G43" i="1"/>
  <c r="C44" i="1"/>
  <c r="D44" i="1" s="1"/>
  <c r="E44" i="1" s="1"/>
  <c r="B47" i="1"/>
  <c r="F44" i="1" l="1"/>
  <c r="C45" i="1"/>
  <c r="D45" i="1" s="1"/>
  <c r="E45" i="1" s="1"/>
  <c r="G44" i="1"/>
  <c r="B48" i="1"/>
  <c r="F45" i="1" l="1"/>
  <c r="C46" i="1"/>
  <c r="D46" i="1" s="1"/>
  <c r="E46" i="1" s="1"/>
  <c r="G45" i="1"/>
  <c r="B49" i="1"/>
  <c r="F46" i="1" l="1"/>
  <c r="C47" i="1"/>
  <c r="D47" i="1" s="1"/>
  <c r="E47" i="1" s="1"/>
  <c r="G46" i="1"/>
  <c r="B50" i="1"/>
  <c r="G47" i="1" l="1"/>
  <c r="F47" i="1"/>
  <c r="C48" i="1"/>
  <c r="D48" i="1" s="1"/>
  <c r="E48" i="1" s="1"/>
  <c r="B51" i="1"/>
  <c r="F48" i="1" l="1"/>
  <c r="C49" i="1"/>
  <c r="D49" i="1" s="1"/>
  <c r="E49" i="1" s="1"/>
  <c r="G48" i="1"/>
  <c r="B52" i="1"/>
  <c r="G49" i="1" l="1"/>
  <c r="F49" i="1"/>
  <c r="C50" i="1"/>
  <c r="D50" i="1" s="1"/>
  <c r="E50" i="1" s="1"/>
  <c r="B53" i="1"/>
  <c r="G50" i="1" l="1"/>
  <c r="C51" i="1"/>
  <c r="D51" i="1" s="1"/>
  <c r="E51" i="1" s="1"/>
  <c r="F50" i="1"/>
  <c r="B54" i="1"/>
  <c r="F51" i="1" l="1"/>
  <c r="C52" i="1"/>
  <c r="D52" i="1" s="1"/>
  <c r="E52" i="1" s="1"/>
  <c r="G51" i="1"/>
  <c r="B55" i="1"/>
  <c r="F52" i="1" l="1"/>
  <c r="C53" i="1"/>
  <c r="D53" i="1" s="1"/>
  <c r="E53" i="1" s="1"/>
  <c r="G52" i="1"/>
  <c r="B56" i="1"/>
  <c r="F53" i="1" l="1"/>
  <c r="C54" i="1"/>
  <c r="D54" i="1" s="1"/>
  <c r="E54" i="1" s="1"/>
  <c r="G53" i="1"/>
  <c r="B57" i="1"/>
  <c r="F54" i="1" l="1"/>
  <c r="C55" i="1"/>
  <c r="D55" i="1" s="1"/>
  <c r="E55" i="1" s="1"/>
  <c r="G54" i="1"/>
  <c r="B58" i="1"/>
  <c r="F55" i="1" l="1"/>
  <c r="C56" i="1"/>
  <c r="D56" i="1" s="1"/>
  <c r="E56" i="1" s="1"/>
  <c r="G55" i="1"/>
  <c r="B59" i="1"/>
  <c r="F56" i="1" l="1"/>
  <c r="C57" i="1"/>
  <c r="D57" i="1" s="1"/>
  <c r="E57" i="1" s="1"/>
  <c r="G56" i="1"/>
  <c r="B60" i="1"/>
  <c r="F57" i="1" l="1"/>
  <c r="C58" i="1"/>
  <c r="D58" i="1" s="1"/>
  <c r="E58" i="1" s="1"/>
  <c r="G57" i="1"/>
  <c r="B61" i="1"/>
  <c r="F58" i="1" l="1"/>
  <c r="C59" i="1"/>
  <c r="D59" i="1" s="1"/>
  <c r="E59" i="1" s="1"/>
  <c r="G58" i="1"/>
  <c r="B62" i="1"/>
  <c r="F59" i="1" l="1"/>
  <c r="C60" i="1"/>
  <c r="D60" i="1" s="1"/>
  <c r="E60" i="1" s="1"/>
  <c r="G59" i="1"/>
  <c r="B63" i="1"/>
  <c r="F60" i="1" l="1"/>
  <c r="C61" i="1"/>
  <c r="D61" i="1" s="1"/>
  <c r="E61" i="1" s="1"/>
  <c r="G60" i="1"/>
  <c r="B64" i="1"/>
  <c r="F61" i="1" l="1"/>
  <c r="C62" i="1"/>
  <c r="D62" i="1" s="1"/>
  <c r="E62" i="1" s="1"/>
  <c r="G61" i="1"/>
  <c r="B65" i="1"/>
  <c r="F62" i="1" l="1"/>
  <c r="C63" i="1"/>
  <c r="D63" i="1" s="1"/>
  <c r="E63" i="1" s="1"/>
  <c r="G62" i="1"/>
  <c r="B66" i="1"/>
  <c r="F63" i="1" l="1"/>
  <c r="C64" i="1"/>
  <c r="D64" i="1" s="1"/>
  <c r="E64" i="1" s="1"/>
  <c r="G63" i="1"/>
  <c r="B67" i="1"/>
  <c r="F64" i="1" l="1"/>
  <c r="C65" i="1"/>
  <c r="D65" i="1" s="1"/>
  <c r="E65" i="1" s="1"/>
  <c r="G64" i="1"/>
  <c r="B68" i="1"/>
  <c r="F65" i="1" l="1"/>
  <c r="C66" i="1"/>
  <c r="D66" i="1" s="1"/>
  <c r="E66" i="1" s="1"/>
  <c r="G65" i="1"/>
  <c r="B69" i="1"/>
  <c r="F66" i="1" l="1"/>
  <c r="C67" i="1"/>
  <c r="D67" i="1" s="1"/>
  <c r="E67" i="1" s="1"/>
  <c r="G66" i="1"/>
  <c r="B70" i="1"/>
  <c r="F67" i="1" l="1"/>
  <c r="C68" i="1"/>
  <c r="D68" i="1" s="1"/>
  <c r="E68" i="1" s="1"/>
  <c r="G67" i="1"/>
  <c r="B71" i="1"/>
  <c r="F68" i="1" l="1"/>
  <c r="C69" i="1"/>
  <c r="D69" i="1" s="1"/>
  <c r="E69" i="1" s="1"/>
  <c r="G68" i="1"/>
  <c r="B72" i="1"/>
  <c r="F69" i="1" l="1"/>
  <c r="C70" i="1"/>
  <c r="D70" i="1" s="1"/>
  <c r="E70" i="1" s="1"/>
  <c r="G69" i="1"/>
  <c r="B73" i="1"/>
  <c r="F70" i="1" l="1"/>
  <c r="C71" i="1"/>
  <c r="D71" i="1" s="1"/>
  <c r="E71" i="1" s="1"/>
  <c r="G70" i="1"/>
  <c r="B74" i="1"/>
  <c r="F71" i="1" l="1"/>
  <c r="C72" i="1"/>
  <c r="D72" i="1" s="1"/>
  <c r="E72" i="1" s="1"/>
  <c r="G71" i="1"/>
  <c r="B75" i="1"/>
  <c r="C73" i="1" l="1"/>
  <c r="D73" i="1" s="1"/>
  <c r="E73" i="1" s="1"/>
  <c r="F72" i="1"/>
  <c r="G72" i="1"/>
  <c r="B76" i="1"/>
  <c r="C74" i="1" l="1"/>
  <c r="D74" i="1" s="1"/>
  <c r="E74" i="1" s="1"/>
  <c r="F73" i="1"/>
  <c r="G73" i="1"/>
  <c r="B77" i="1"/>
  <c r="F74" i="1" l="1"/>
  <c r="C75" i="1"/>
  <c r="D75" i="1" s="1"/>
  <c r="E75" i="1" s="1"/>
  <c r="G74" i="1"/>
  <c r="B78" i="1"/>
  <c r="F75" i="1" l="1"/>
  <c r="C76" i="1"/>
  <c r="D76" i="1" s="1"/>
  <c r="E76" i="1" s="1"/>
  <c r="G75" i="1"/>
  <c r="B79" i="1"/>
  <c r="F76" i="1" l="1"/>
  <c r="C77" i="1"/>
  <c r="D77" i="1" s="1"/>
  <c r="E77" i="1" s="1"/>
  <c r="G76" i="1"/>
  <c r="B80" i="1"/>
  <c r="F77" i="1" l="1"/>
  <c r="C78" i="1"/>
  <c r="D78" i="1" s="1"/>
  <c r="E78" i="1" s="1"/>
  <c r="G77" i="1"/>
  <c r="B81" i="1"/>
  <c r="F78" i="1" l="1"/>
  <c r="C79" i="1"/>
  <c r="D79" i="1" s="1"/>
  <c r="E79" i="1" s="1"/>
  <c r="G78" i="1"/>
  <c r="C80" i="1"/>
  <c r="D80" i="1" s="1"/>
  <c r="E80" i="1" s="1"/>
  <c r="B82" i="1"/>
  <c r="F79" i="1" l="1"/>
  <c r="F80" i="1" s="1"/>
  <c r="G79" i="1"/>
  <c r="G80" i="1"/>
  <c r="C81" i="1"/>
  <c r="D81" i="1" s="1"/>
  <c r="E81" i="1" s="1"/>
  <c r="B83" i="1"/>
  <c r="F81" i="1" l="1"/>
  <c r="G81" i="1"/>
  <c r="C82" i="1"/>
  <c r="D82" i="1" s="1"/>
  <c r="E82" i="1" s="1"/>
  <c r="B84" i="1"/>
  <c r="F82" i="1" l="1"/>
  <c r="G82" i="1"/>
  <c r="C83" i="1"/>
  <c r="D83" i="1" s="1"/>
  <c r="E83" i="1" s="1"/>
  <c r="B85" i="1"/>
  <c r="F83" i="1" l="1"/>
  <c r="G83" i="1"/>
  <c r="C84" i="1"/>
  <c r="D84" i="1" s="1"/>
  <c r="E84" i="1" s="1"/>
  <c r="B86" i="1"/>
  <c r="F84" i="1" l="1"/>
  <c r="G84" i="1"/>
  <c r="C85" i="1"/>
  <c r="D85" i="1" s="1"/>
  <c r="E85" i="1" s="1"/>
  <c r="B87" i="1"/>
  <c r="F85" i="1" l="1"/>
  <c r="G85" i="1"/>
  <c r="C86" i="1"/>
  <c r="D86" i="1" s="1"/>
  <c r="E86" i="1" s="1"/>
  <c r="B88" i="1"/>
  <c r="F86" i="1" l="1"/>
  <c r="G86" i="1"/>
  <c r="C87" i="1"/>
  <c r="D87" i="1" s="1"/>
  <c r="E87" i="1" s="1"/>
  <c r="B89" i="1"/>
  <c r="F87" i="1" l="1"/>
  <c r="G87" i="1"/>
  <c r="C88" i="1"/>
  <c r="D88" i="1" s="1"/>
  <c r="E88" i="1" s="1"/>
  <c r="B90" i="1"/>
  <c r="F88" i="1" l="1"/>
  <c r="G88" i="1"/>
  <c r="C89" i="1"/>
  <c r="D89" i="1" s="1"/>
  <c r="E89" i="1" s="1"/>
  <c r="B91" i="1"/>
  <c r="F89" i="1" l="1"/>
  <c r="G89" i="1"/>
  <c r="C90" i="1"/>
  <c r="D90" i="1" s="1"/>
  <c r="E90" i="1" s="1"/>
  <c r="B92" i="1"/>
  <c r="F90" i="1" l="1"/>
  <c r="G90" i="1"/>
  <c r="C91" i="1"/>
  <c r="D91" i="1" s="1"/>
  <c r="E91" i="1" s="1"/>
  <c r="B93" i="1"/>
  <c r="F91" i="1" l="1"/>
  <c r="G91" i="1"/>
  <c r="C92" i="1"/>
  <c r="D92" i="1" s="1"/>
  <c r="E92" i="1" s="1"/>
  <c r="B94" i="1"/>
  <c r="F92" i="1" l="1"/>
  <c r="G92" i="1"/>
  <c r="C93" i="1"/>
  <c r="D93" i="1" s="1"/>
  <c r="E93" i="1" s="1"/>
  <c r="B95" i="1"/>
  <c r="F93" i="1" l="1"/>
  <c r="G93" i="1"/>
  <c r="C94" i="1"/>
  <c r="D94" i="1" s="1"/>
  <c r="E94" i="1" s="1"/>
  <c r="B96" i="1"/>
  <c r="F94" i="1" l="1"/>
  <c r="G94" i="1"/>
  <c r="C95" i="1"/>
  <c r="D95" i="1" s="1"/>
  <c r="E95" i="1" s="1"/>
  <c r="B97" i="1"/>
  <c r="F95" i="1" l="1"/>
  <c r="G95" i="1"/>
  <c r="C96" i="1"/>
  <c r="D96" i="1" s="1"/>
  <c r="E96" i="1" s="1"/>
  <c r="B98" i="1"/>
  <c r="F96" i="1" l="1"/>
  <c r="G96" i="1"/>
  <c r="C97" i="1"/>
  <c r="D97" i="1" s="1"/>
  <c r="E97" i="1" s="1"/>
  <c r="B99" i="1"/>
  <c r="F97" i="1" l="1"/>
  <c r="G97" i="1"/>
  <c r="C98" i="1"/>
  <c r="D98" i="1" s="1"/>
  <c r="E98" i="1" s="1"/>
  <c r="B100" i="1"/>
  <c r="F98" i="1" l="1"/>
  <c r="G98" i="1"/>
  <c r="C99" i="1"/>
  <c r="D99" i="1" s="1"/>
  <c r="E99" i="1" s="1"/>
  <c r="B101" i="1"/>
  <c r="F99" i="1" l="1"/>
  <c r="G99" i="1"/>
  <c r="C100" i="1"/>
  <c r="D100" i="1" s="1"/>
  <c r="E100" i="1" s="1"/>
  <c r="B102" i="1"/>
  <c r="F100" i="1" l="1"/>
  <c r="G100" i="1"/>
  <c r="C101" i="1"/>
  <c r="D101" i="1" s="1"/>
  <c r="E101" i="1" s="1"/>
  <c r="B103" i="1"/>
  <c r="F101" i="1" l="1"/>
  <c r="G101" i="1"/>
  <c r="C102" i="1"/>
  <c r="D102" i="1" s="1"/>
  <c r="E102" i="1" s="1"/>
  <c r="B104" i="1"/>
  <c r="F102" i="1" l="1"/>
  <c r="G102" i="1"/>
  <c r="C103" i="1"/>
  <c r="D103" i="1" s="1"/>
  <c r="E103" i="1" s="1"/>
  <c r="B105" i="1"/>
  <c r="F103" i="1" l="1"/>
  <c r="G103" i="1"/>
  <c r="C104" i="1"/>
  <c r="D104" i="1" s="1"/>
  <c r="E104" i="1" s="1"/>
  <c r="B106" i="1"/>
  <c r="F104" i="1" l="1"/>
  <c r="G104" i="1"/>
  <c r="C105" i="1"/>
  <c r="D105" i="1" s="1"/>
  <c r="E105" i="1" s="1"/>
  <c r="B107" i="1"/>
  <c r="F105" i="1" l="1"/>
  <c r="G105" i="1"/>
  <c r="C106" i="1"/>
  <c r="D106" i="1" s="1"/>
  <c r="E106" i="1" s="1"/>
  <c r="B108" i="1"/>
  <c r="F106" i="1" l="1"/>
  <c r="G106" i="1"/>
  <c r="C107" i="1"/>
  <c r="D107" i="1" s="1"/>
  <c r="E107" i="1" s="1"/>
  <c r="B109" i="1"/>
  <c r="F107" i="1" l="1"/>
  <c r="G107" i="1"/>
  <c r="C108" i="1"/>
  <c r="D108" i="1" s="1"/>
  <c r="E108" i="1" s="1"/>
  <c r="B110" i="1"/>
  <c r="F108" i="1" l="1"/>
  <c r="G108" i="1"/>
  <c r="C109" i="1"/>
  <c r="D109" i="1" s="1"/>
  <c r="E109" i="1" s="1"/>
  <c r="B111" i="1"/>
  <c r="F109" i="1" l="1"/>
  <c r="G109" i="1"/>
  <c r="C110" i="1"/>
  <c r="D110" i="1" s="1"/>
  <c r="E110" i="1" s="1"/>
  <c r="B112" i="1"/>
  <c r="F110" i="1" l="1"/>
  <c r="G110" i="1"/>
  <c r="C111" i="1"/>
  <c r="D111" i="1" s="1"/>
  <c r="E111" i="1" s="1"/>
  <c r="B113" i="1"/>
  <c r="F111" i="1" l="1"/>
  <c r="G111" i="1"/>
  <c r="C112" i="1"/>
  <c r="D112" i="1" s="1"/>
  <c r="E112" i="1" s="1"/>
  <c r="B114" i="1"/>
  <c r="F112" i="1" l="1"/>
  <c r="G112" i="1"/>
  <c r="C113" i="1"/>
  <c r="D113" i="1" s="1"/>
  <c r="E113" i="1" s="1"/>
  <c r="B115" i="1"/>
  <c r="F113" i="1" l="1"/>
  <c r="G113" i="1"/>
  <c r="C114" i="1"/>
  <c r="D114" i="1" s="1"/>
  <c r="E114" i="1" s="1"/>
  <c r="B116" i="1"/>
  <c r="F114" i="1" l="1"/>
  <c r="G114" i="1"/>
  <c r="C115" i="1"/>
  <c r="D115" i="1" s="1"/>
  <c r="E115" i="1" s="1"/>
  <c r="B117" i="1"/>
  <c r="F115" i="1" l="1"/>
  <c r="G115" i="1"/>
  <c r="C116" i="1"/>
  <c r="D116" i="1" s="1"/>
  <c r="E116" i="1" s="1"/>
  <c r="B118" i="1"/>
  <c r="F116" i="1" l="1"/>
  <c r="G116" i="1"/>
  <c r="C117" i="1"/>
  <c r="D117" i="1" s="1"/>
  <c r="E117" i="1" s="1"/>
  <c r="B119" i="1"/>
  <c r="F117" i="1" l="1"/>
  <c r="G117" i="1"/>
  <c r="C118" i="1"/>
  <c r="D118" i="1" s="1"/>
  <c r="E118" i="1" s="1"/>
  <c r="B120" i="1"/>
  <c r="F118" i="1" l="1"/>
  <c r="G118" i="1"/>
  <c r="C119" i="1"/>
  <c r="D119" i="1" s="1"/>
  <c r="E119" i="1" s="1"/>
  <c r="B121" i="1"/>
  <c r="F119" i="1" l="1"/>
  <c r="G119" i="1"/>
  <c r="C120" i="1"/>
  <c r="D120" i="1" s="1"/>
  <c r="E120" i="1" s="1"/>
  <c r="B122" i="1"/>
  <c r="F120" i="1" l="1"/>
  <c r="G120" i="1"/>
  <c r="C121" i="1"/>
  <c r="D121" i="1" s="1"/>
  <c r="E121" i="1" s="1"/>
  <c r="B123" i="1"/>
  <c r="F121" i="1" l="1"/>
  <c r="G121" i="1"/>
  <c r="C122" i="1"/>
  <c r="D122" i="1" s="1"/>
  <c r="E122" i="1" s="1"/>
  <c r="B124" i="1"/>
  <c r="F122" i="1" l="1"/>
  <c r="G122" i="1"/>
  <c r="C123" i="1"/>
  <c r="D123" i="1" s="1"/>
  <c r="E123" i="1" s="1"/>
  <c r="B125" i="1"/>
  <c r="F123" i="1" l="1"/>
  <c r="G123" i="1"/>
  <c r="C124" i="1"/>
  <c r="D124" i="1" s="1"/>
  <c r="E124" i="1" s="1"/>
  <c r="B126" i="1"/>
  <c r="F124" i="1" l="1"/>
  <c r="G124" i="1"/>
  <c r="C125" i="1"/>
  <c r="D125" i="1" s="1"/>
  <c r="E125" i="1" s="1"/>
  <c r="B127" i="1"/>
  <c r="F125" i="1" l="1"/>
  <c r="G125" i="1"/>
  <c r="C126" i="1"/>
  <c r="D126" i="1" s="1"/>
  <c r="E126" i="1" s="1"/>
  <c r="B128" i="1"/>
  <c r="F126" i="1" l="1"/>
  <c r="G126" i="1"/>
  <c r="C127" i="1"/>
  <c r="D127" i="1" s="1"/>
  <c r="E127" i="1" s="1"/>
  <c r="B129" i="1"/>
  <c r="F127" i="1" l="1"/>
  <c r="G127" i="1"/>
  <c r="C128" i="1"/>
  <c r="D128" i="1" s="1"/>
  <c r="E128" i="1" s="1"/>
  <c r="B130" i="1"/>
  <c r="F128" i="1" l="1"/>
  <c r="G128" i="1"/>
  <c r="C129" i="1"/>
  <c r="D129" i="1" s="1"/>
  <c r="E129" i="1" s="1"/>
  <c r="B131" i="1"/>
  <c r="F129" i="1" l="1"/>
  <c r="G129" i="1"/>
  <c r="C130" i="1"/>
  <c r="D130" i="1" s="1"/>
  <c r="E130" i="1" s="1"/>
  <c r="B132" i="1"/>
  <c r="F130" i="1" l="1"/>
  <c r="G130" i="1"/>
  <c r="C131" i="1"/>
  <c r="D131" i="1" s="1"/>
  <c r="E131" i="1" s="1"/>
  <c r="B133" i="1"/>
  <c r="F131" i="1" l="1"/>
  <c r="G131" i="1"/>
  <c r="C132" i="1"/>
  <c r="D132" i="1" s="1"/>
  <c r="E132" i="1" s="1"/>
  <c r="B134" i="1"/>
  <c r="F132" i="1" l="1"/>
  <c r="G132" i="1"/>
  <c r="C133" i="1"/>
  <c r="D133" i="1" s="1"/>
  <c r="E133" i="1" s="1"/>
  <c r="B135" i="1"/>
  <c r="F133" i="1" l="1"/>
  <c r="G133" i="1"/>
  <c r="C134" i="1"/>
  <c r="D134" i="1" s="1"/>
  <c r="E134" i="1" s="1"/>
  <c r="B136" i="1"/>
  <c r="F134" i="1" l="1"/>
  <c r="G134" i="1"/>
  <c r="C135" i="1"/>
  <c r="D135" i="1" s="1"/>
  <c r="E135" i="1" s="1"/>
  <c r="B137" i="1"/>
  <c r="F135" i="1" l="1"/>
  <c r="G135" i="1"/>
  <c r="C136" i="1"/>
  <c r="D136" i="1" s="1"/>
  <c r="E136" i="1" s="1"/>
  <c r="B138" i="1"/>
  <c r="F136" i="1" l="1"/>
  <c r="G136" i="1"/>
  <c r="C137" i="1"/>
  <c r="D137" i="1" s="1"/>
  <c r="E137" i="1" s="1"/>
  <c r="B139" i="1"/>
  <c r="F137" i="1" l="1"/>
  <c r="G137" i="1"/>
  <c r="C138" i="1"/>
  <c r="D138" i="1" s="1"/>
  <c r="E138" i="1" s="1"/>
  <c r="B140" i="1"/>
  <c r="F138" i="1" l="1"/>
  <c r="G138" i="1"/>
  <c r="C139" i="1"/>
  <c r="D139" i="1" s="1"/>
  <c r="E139" i="1" s="1"/>
  <c r="B141" i="1"/>
  <c r="F139" i="1" l="1"/>
  <c r="G139" i="1"/>
  <c r="C140" i="1"/>
  <c r="D140" i="1" s="1"/>
  <c r="E140" i="1" s="1"/>
  <c r="B142" i="1"/>
  <c r="F140" i="1" l="1"/>
  <c r="G140" i="1"/>
  <c r="C141" i="1"/>
  <c r="D141" i="1" s="1"/>
  <c r="E141" i="1" s="1"/>
  <c r="B143" i="1"/>
  <c r="F141" i="1" l="1"/>
  <c r="G141" i="1"/>
  <c r="C142" i="1"/>
  <c r="D142" i="1" s="1"/>
  <c r="E142" i="1" s="1"/>
  <c r="B144" i="1"/>
  <c r="F142" i="1" l="1"/>
  <c r="G142" i="1"/>
  <c r="C143" i="1"/>
  <c r="D143" i="1" s="1"/>
  <c r="E143" i="1" s="1"/>
  <c r="B145" i="1"/>
  <c r="F143" i="1" l="1"/>
  <c r="G143" i="1"/>
  <c r="C144" i="1"/>
  <c r="D144" i="1" s="1"/>
  <c r="E144" i="1" s="1"/>
  <c r="B146" i="1"/>
  <c r="F144" i="1" l="1"/>
  <c r="G144" i="1"/>
  <c r="C145" i="1"/>
  <c r="D145" i="1" s="1"/>
  <c r="E145" i="1" s="1"/>
  <c r="B147" i="1"/>
  <c r="C146" i="1" l="1"/>
  <c r="D146" i="1" s="1"/>
  <c r="E146" i="1" s="1"/>
  <c r="F145" i="1"/>
  <c r="G145" i="1"/>
  <c r="B148" i="1"/>
  <c r="G146" i="1" l="1"/>
  <c r="C147" i="1"/>
  <c r="D147" i="1" s="1"/>
  <c r="E147" i="1" s="1"/>
  <c r="F146" i="1"/>
  <c r="B149" i="1"/>
  <c r="G147" i="1" l="1"/>
  <c r="C148" i="1"/>
  <c r="D148" i="1" s="1"/>
  <c r="E148" i="1" s="1"/>
  <c r="F147" i="1"/>
  <c r="B150" i="1"/>
  <c r="G148" i="1" l="1"/>
  <c r="C149" i="1"/>
  <c r="D149" i="1" s="1"/>
  <c r="E149" i="1" s="1"/>
  <c r="F148" i="1"/>
  <c r="B151" i="1"/>
  <c r="C150" i="1" l="1"/>
  <c r="D150" i="1" s="1"/>
  <c r="E150" i="1" s="1"/>
  <c r="G149" i="1"/>
  <c r="F149" i="1"/>
  <c r="B152" i="1"/>
  <c r="C151" i="1"/>
  <c r="D151" i="1" s="1"/>
  <c r="E151" i="1" s="1"/>
  <c r="G150" i="1" l="1"/>
  <c r="F150" i="1"/>
  <c r="G151" i="1" s="1"/>
  <c r="B153" i="1"/>
  <c r="C152" i="1"/>
  <c r="D152" i="1" s="1"/>
  <c r="E152" i="1" s="1"/>
  <c r="F151" i="1" l="1"/>
  <c r="G152" i="1" s="1"/>
  <c r="B154" i="1"/>
  <c r="C153" i="1"/>
  <c r="D153" i="1" s="1"/>
  <c r="E153" i="1" s="1"/>
  <c r="F152" i="1" l="1"/>
  <c r="G153" i="1" s="1"/>
  <c r="B155" i="1"/>
  <c r="C154" i="1"/>
  <c r="D154" i="1" s="1"/>
  <c r="E154" i="1" s="1"/>
  <c r="F153" i="1" l="1"/>
  <c r="G154" i="1" s="1"/>
  <c r="B156" i="1"/>
  <c r="C155" i="1"/>
  <c r="D155" i="1" s="1"/>
  <c r="E155" i="1" s="1"/>
  <c r="F154" i="1" l="1"/>
  <c r="G155" i="1" s="1"/>
  <c r="B157" i="1"/>
  <c r="C156" i="1"/>
  <c r="D156" i="1" s="1"/>
  <c r="E156" i="1" s="1"/>
  <c r="F155" i="1" l="1"/>
  <c r="G156" i="1" s="1"/>
  <c r="B158" i="1"/>
  <c r="C157" i="1"/>
  <c r="D157" i="1" s="1"/>
  <c r="E157" i="1" s="1"/>
  <c r="F156" i="1" l="1"/>
  <c r="G157" i="1" s="1"/>
  <c r="B159" i="1"/>
  <c r="C158" i="1"/>
  <c r="D158" i="1" s="1"/>
  <c r="E158" i="1" s="1"/>
  <c r="F157" i="1" l="1"/>
  <c r="G158" i="1" s="1"/>
  <c r="B160" i="1"/>
  <c r="C159" i="1"/>
  <c r="D159" i="1" s="1"/>
  <c r="E159" i="1" s="1"/>
  <c r="F158" i="1" l="1"/>
  <c r="G159" i="1" s="1"/>
  <c r="B161" i="1"/>
  <c r="C160" i="1"/>
  <c r="D160" i="1" s="1"/>
  <c r="E160" i="1" s="1"/>
  <c r="F159" i="1" l="1"/>
  <c r="G160" i="1" s="1"/>
  <c r="B162" i="1"/>
  <c r="C161" i="1"/>
  <c r="D161" i="1" s="1"/>
  <c r="E161" i="1" s="1"/>
  <c r="F160" i="1" l="1"/>
  <c r="G161" i="1" s="1"/>
  <c r="B163" i="1"/>
  <c r="C162" i="1"/>
  <c r="D162" i="1" s="1"/>
  <c r="E162" i="1" s="1"/>
  <c r="F161" i="1" l="1"/>
  <c r="G162" i="1" s="1"/>
  <c r="B164" i="1"/>
  <c r="C163" i="1"/>
  <c r="D163" i="1" s="1"/>
  <c r="E163" i="1" s="1"/>
  <c r="F162" i="1" l="1"/>
  <c r="G163" i="1" s="1"/>
  <c r="B165" i="1"/>
  <c r="C164" i="1"/>
  <c r="D164" i="1" s="1"/>
  <c r="E164" i="1" s="1"/>
  <c r="F163" i="1" l="1"/>
  <c r="G164" i="1" s="1"/>
  <c r="B166" i="1"/>
  <c r="C165" i="1"/>
  <c r="D165" i="1" s="1"/>
  <c r="E165" i="1" s="1"/>
  <c r="F164" i="1" l="1"/>
  <c r="G165" i="1" s="1"/>
  <c r="B167" i="1"/>
  <c r="C166" i="1"/>
  <c r="D166" i="1" s="1"/>
  <c r="E166" i="1" s="1"/>
  <c r="F165" i="1" l="1"/>
  <c r="G166" i="1" s="1"/>
  <c r="B168" i="1"/>
  <c r="C167" i="1"/>
  <c r="D167" i="1" s="1"/>
  <c r="E167" i="1" s="1"/>
  <c r="F166" i="1" l="1"/>
  <c r="G167" i="1" s="1"/>
  <c r="B169" i="1"/>
  <c r="C168" i="1"/>
  <c r="D168" i="1" s="1"/>
  <c r="E168" i="1" s="1"/>
  <c r="F167" i="1" l="1"/>
  <c r="G168" i="1" s="1"/>
  <c r="B170" i="1"/>
  <c r="C169" i="1"/>
  <c r="D169" i="1" s="1"/>
  <c r="E169" i="1" s="1"/>
  <c r="F168" i="1" l="1"/>
  <c r="G169" i="1" s="1"/>
  <c r="B171" i="1"/>
  <c r="C170" i="1"/>
  <c r="D170" i="1" s="1"/>
  <c r="E170" i="1" s="1"/>
  <c r="F169" i="1" l="1"/>
  <c r="G170" i="1" s="1"/>
  <c r="B172" i="1"/>
  <c r="C171" i="1"/>
  <c r="D171" i="1" s="1"/>
  <c r="E171" i="1" s="1"/>
  <c r="F170" i="1" l="1"/>
  <c r="G171" i="1" s="1"/>
  <c r="B173" i="1"/>
  <c r="C172" i="1"/>
  <c r="D172" i="1" s="1"/>
  <c r="E172" i="1" s="1"/>
  <c r="F171" i="1" l="1"/>
  <c r="F172" i="1" s="1"/>
  <c r="B174" i="1"/>
  <c r="C173" i="1"/>
  <c r="D173" i="1" s="1"/>
  <c r="E173" i="1" s="1"/>
  <c r="F173" i="1" l="1"/>
  <c r="G173" i="1"/>
  <c r="G172" i="1"/>
  <c r="B175" i="1"/>
  <c r="C174" i="1"/>
  <c r="D174" i="1" s="1"/>
  <c r="E174" i="1" s="1"/>
  <c r="F174" i="1" l="1"/>
  <c r="G174" i="1"/>
  <c r="B176" i="1"/>
  <c r="C175" i="1"/>
  <c r="D175" i="1" s="1"/>
  <c r="E175" i="1" s="1"/>
  <c r="F175" i="1" l="1"/>
  <c r="G175" i="1"/>
  <c r="B177" i="1"/>
  <c r="C176" i="1"/>
  <c r="D176" i="1" s="1"/>
  <c r="E176" i="1" s="1"/>
  <c r="F176" i="1" l="1"/>
  <c r="G176" i="1"/>
  <c r="B178" i="1"/>
  <c r="C177" i="1"/>
  <c r="D177" i="1" s="1"/>
  <c r="E177" i="1" s="1"/>
  <c r="F177" i="1" l="1"/>
  <c r="G177" i="1"/>
  <c r="B179" i="1"/>
  <c r="C178" i="1"/>
  <c r="D178" i="1" s="1"/>
  <c r="E178" i="1" s="1"/>
  <c r="F178" i="1" l="1"/>
  <c r="G178" i="1"/>
  <c r="B180" i="1"/>
  <c r="C179" i="1"/>
  <c r="D179" i="1" s="1"/>
  <c r="E179" i="1" s="1"/>
  <c r="F179" i="1" l="1"/>
  <c r="G179" i="1"/>
  <c r="B181" i="1"/>
  <c r="C180" i="1"/>
  <c r="D180" i="1" s="1"/>
  <c r="E180" i="1" s="1"/>
  <c r="F180" i="1" l="1"/>
  <c r="G180" i="1"/>
  <c r="B182" i="1"/>
  <c r="C181" i="1"/>
  <c r="D181" i="1" s="1"/>
  <c r="E181" i="1" s="1"/>
  <c r="F181" i="1" l="1"/>
  <c r="G181" i="1"/>
  <c r="B183" i="1"/>
  <c r="C182" i="1"/>
  <c r="D182" i="1" s="1"/>
  <c r="E182" i="1" s="1"/>
  <c r="F182" i="1" l="1"/>
  <c r="G182" i="1"/>
  <c r="B184" i="1"/>
  <c r="C183" i="1"/>
  <c r="D183" i="1" s="1"/>
  <c r="E183" i="1" s="1"/>
  <c r="F183" i="1" l="1"/>
  <c r="G183" i="1"/>
  <c r="B185" i="1"/>
  <c r="C184" i="1"/>
  <c r="D184" i="1" s="1"/>
  <c r="E184" i="1" s="1"/>
  <c r="F184" i="1" l="1"/>
  <c r="G184" i="1"/>
  <c r="B186" i="1"/>
  <c r="C185" i="1"/>
  <c r="D185" i="1" s="1"/>
  <c r="E185" i="1" s="1"/>
  <c r="F185" i="1" l="1"/>
  <c r="G185" i="1"/>
  <c r="B187" i="1"/>
  <c r="C186" i="1"/>
  <c r="D186" i="1" s="1"/>
  <c r="E186" i="1" s="1"/>
  <c r="F186" i="1" l="1"/>
  <c r="G186" i="1"/>
  <c r="B188" i="1"/>
  <c r="C187" i="1"/>
  <c r="D187" i="1" s="1"/>
  <c r="E187" i="1" s="1"/>
  <c r="F187" i="1" l="1"/>
  <c r="G187" i="1"/>
  <c r="B189" i="1"/>
  <c r="C188" i="1"/>
  <c r="D188" i="1" s="1"/>
  <c r="E188" i="1" s="1"/>
  <c r="F188" i="1" l="1"/>
  <c r="G188" i="1"/>
  <c r="B190" i="1"/>
  <c r="C189" i="1"/>
  <c r="D189" i="1" s="1"/>
  <c r="E189" i="1" s="1"/>
  <c r="F189" i="1" l="1"/>
  <c r="G189" i="1"/>
  <c r="B191" i="1"/>
  <c r="C190" i="1"/>
  <c r="D190" i="1" s="1"/>
  <c r="E190" i="1" s="1"/>
  <c r="F190" i="1" l="1"/>
  <c r="G190" i="1"/>
  <c r="B192" i="1"/>
  <c r="C191" i="1"/>
  <c r="D191" i="1" s="1"/>
  <c r="E191" i="1" s="1"/>
  <c r="F191" i="1" l="1"/>
  <c r="G191" i="1"/>
  <c r="B193" i="1"/>
  <c r="C192" i="1"/>
  <c r="D192" i="1" s="1"/>
  <c r="E192" i="1" s="1"/>
  <c r="F192" i="1" l="1"/>
  <c r="G192" i="1"/>
  <c r="B194" i="1"/>
  <c r="C193" i="1"/>
  <c r="D193" i="1" s="1"/>
  <c r="E193" i="1" s="1"/>
  <c r="F193" i="1" l="1"/>
  <c r="G193" i="1"/>
  <c r="B195" i="1"/>
  <c r="C194" i="1"/>
  <c r="D194" i="1" s="1"/>
  <c r="E194" i="1" s="1"/>
  <c r="F194" i="1" l="1"/>
  <c r="G194" i="1"/>
  <c r="B196" i="1"/>
  <c r="C195" i="1"/>
  <c r="D195" i="1" s="1"/>
  <c r="E195" i="1" s="1"/>
  <c r="F195" i="1" l="1"/>
  <c r="G195" i="1"/>
  <c r="B197" i="1"/>
  <c r="C196" i="1"/>
  <c r="D196" i="1" s="1"/>
  <c r="E196" i="1" s="1"/>
  <c r="F196" i="1" l="1"/>
  <c r="G196" i="1"/>
  <c r="B198" i="1"/>
  <c r="C197" i="1"/>
  <c r="D197" i="1" s="1"/>
  <c r="E197" i="1" s="1"/>
  <c r="F197" i="1" l="1"/>
  <c r="G197" i="1"/>
  <c r="B199" i="1"/>
  <c r="C198" i="1"/>
  <c r="D198" i="1" s="1"/>
  <c r="E198" i="1" s="1"/>
  <c r="F198" i="1" l="1"/>
  <c r="G198" i="1"/>
  <c r="B200" i="1"/>
  <c r="C199" i="1"/>
  <c r="D199" i="1" s="1"/>
  <c r="E199" i="1" s="1"/>
  <c r="F199" i="1" l="1"/>
  <c r="G199" i="1"/>
  <c r="B201" i="1"/>
  <c r="C200" i="1"/>
  <c r="D200" i="1" s="1"/>
  <c r="E200" i="1" s="1"/>
  <c r="F200" i="1" l="1"/>
  <c r="G200" i="1"/>
  <c r="B202" i="1"/>
  <c r="C201" i="1"/>
  <c r="D201" i="1" s="1"/>
  <c r="E201" i="1" s="1"/>
  <c r="F201" i="1" l="1"/>
  <c r="G201" i="1"/>
  <c r="B203" i="1"/>
  <c r="C202" i="1"/>
  <c r="D202" i="1" s="1"/>
  <c r="E202" i="1" s="1"/>
  <c r="F202" i="1" l="1"/>
  <c r="G202" i="1"/>
  <c r="B204" i="1"/>
  <c r="C203" i="1"/>
  <c r="D203" i="1" s="1"/>
  <c r="E203" i="1" s="1"/>
  <c r="F203" i="1" l="1"/>
  <c r="G203" i="1"/>
  <c r="B205" i="1"/>
  <c r="C204" i="1"/>
  <c r="D204" i="1" s="1"/>
  <c r="E204" i="1" s="1"/>
  <c r="F204" i="1" l="1"/>
  <c r="G204" i="1"/>
  <c r="B206" i="1"/>
  <c r="C205" i="1"/>
  <c r="D205" i="1" s="1"/>
  <c r="E205" i="1" s="1"/>
  <c r="F205" i="1" l="1"/>
  <c r="G205" i="1"/>
  <c r="B207" i="1"/>
  <c r="C206" i="1"/>
  <c r="D206" i="1" s="1"/>
  <c r="E206" i="1" s="1"/>
  <c r="F206" i="1" l="1"/>
  <c r="G206" i="1"/>
  <c r="B208" i="1"/>
  <c r="C207" i="1"/>
  <c r="D207" i="1" s="1"/>
  <c r="E207" i="1" s="1"/>
  <c r="F207" i="1" l="1"/>
  <c r="G207" i="1"/>
  <c r="B209" i="1"/>
  <c r="C208" i="1"/>
  <c r="D208" i="1" s="1"/>
  <c r="E208" i="1" s="1"/>
  <c r="F208" i="1" l="1"/>
  <c r="G208" i="1"/>
  <c r="B210" i="1"/>
  <c r="C209" i="1"/>
  <c r="D209" i="1" s="1"/>
  <c r="E209" i="1" s="1"/>
  <c r="F209" i="1" l="1"/>
  <c r="G209" i="1"/>
  <c r="B211" i="1"/>
  <c r="C210" i="1"/>
  <c r="D210" i="1" s="1"/>
  <c r="E210" i="1" s="1"/>
  <c r="F210" i="1" l="1"/>
  <c r="G210" i="1"/>
  <c r="B212" i="1"/>
  <c r="C211" i="1"/>
  <c r="D211" i="1" s="1"/>
  <c r="E211" i="1" s="1"/>
  <c r="F211" i="1" l="1"/>
  <c r="G211" i="1"/>
  <c r="B213" i="1"/>
  <c r="C212" i="1"/>
  <c r="D212" i="1" s="1"/>
  <c r="E212" i="1" s="1"/>
  <c r="F212" i="1" l="1"/>
  <c r="G212" i="1"/>
  <c r="B214" i="1"/>
  <c r="C213" i="1"/>
  <c r="D213" i="1" s="1"/>
  <c r="E213" i="1" s="1"/>
  <c r="F213" i="1" l="1"/>
  <c r="G213" i="1"/>
  <c r="B215" i="1"/>
  <c r="C214" i="1"/>
  <c r="D214" i="1" s="1"/>
  <c r="E214" i="1" s="1"/>
  <c r="F214" i="1" l="1"/>
  <c r="G214" i="1"/>
  <c r="B216" i="1"/>
  <c r="C215" i="1"/>
  <c r="D215" i="1" s="1"/>
  <c r="E215" i="1" s="1"/>
  <c r="F215" i="1" l="1"/>
  <c r="G215" i="1"/>
  <c r="B217" i="1"/>
  <c r="C216" i="1"/>
  <c r="D216" i="1" s="1"/>
  <c r="E216" i="1" s="1"/>
  <c r="F216" i="1" l="1"/>
  <c r="G216" i="1"/>
  <c r="B218" i="1"/>
  <c r="C217" i="1"/>
  <c r="D217" i="1" s="1"/>
  <c r="E217" i="1" s="1"/>
  <c r="F217" i="1" l="1"/>
  <c r="G217" i="1"/>
  <c r="B219" i="1"/>
  <c r="C218" i="1"/>
  <c r="D218" i="1" s="1"/>
  <c r="E218" i="1" s="1"/>
  <c r="F218" i="1" l="1"/>
  <c r="G218" i="1"/>
  <c r="B220" i="1"/>
  <c r="C219" i="1"/>
  <c r="D219" i="1" s="1"/>
  <c r="E219" i="1" s="1"/>
  <c r="F219" i="1" l="1"/>
  <c r="G219" i="1"/>
  <c r="B221" i="1"/>
  <c r="C220" i="1"/>
  <c r="D220" i="1" s="1"/>
  <c r="E220" i="1" s="1"/>
  <c r="F220" i="1" l="1"/>
  <c r="G220" i="1"/>
  <c r="B222" i="1"/>
  <c r="C221" i="1"/>
  <c r="D221" i="1" s="1"/>
  <c r="E221" i="1" s="1"/>
  <c r="F221" i="1" l="1"/>
  <c r="G221" i="1"/>
  <c r="B223" i="1"/>
  <c r="C222" i="1"/>
  <c r="D222" i="1" s="1"/>
  <c r="E222" i="1" s="1"/>
  <c r="F222" i="1" l="1"/>
  <c r="G222" i="1"/>
  <c r="B224" i="1"/>
  <c r="C223" i="1"/>
  <c r="D223" i="1" s="1"/>
  <c r="E223" i="1" s="1"/>
  <c r="F223" i="1" l="1"/>
  <c r="G223" i="1"/>
  <c r="B225" i="1"/>
  <c r="C224" i="1"/>
  <c r="D224" i="1" s="1"/>
  <c r="E224" i="1" s="1"/>
  <c r="F224" i="1" l="1"/>
  <c r="G224" i="1"/>
  <c r="B226" i="1"/>
  <c r="C225" i="1"/>
  <c r="D225" i="1" s="1"/>
  <c r="E225" i="1" s="1"/>
  <c r="F225" i="1" l="1"/>
  <c r="G225" i="1"/>
  <c r="B227" i="1"/>
  <c r="C226" i="1"/>
  <c r="D226" i="1" s="1"/>
  <c r="E226" i="1" s="1"/>
  <c r="F226" i="1" l="1"/>
  <c r="G226" i="1"/>
  <c r="B228" i="1"/>
  <c r="C227" i="1"/>
  <c r="D227" i="1" s="1"/>
  <c r="E227" i="1" s="1"/>
  <c r="F227" i="1" l="1"/>
  <c r="G227" i="1"/>
  <c r="B229" i="1"/>
  <c r="C228" i="1"/>
  <c r="D228" i="1" s="1"/>
  <c r="E228" i="1" s="1"/>
  <c r="F228" i="1" l="1"/>
  <c r="G228" i="1"/>
  <c r="B230" i="1"/>
  <c r="C229" i="1"/>
  <c r="D229" i="1" s="1"/>
  <c r="E229" i="1" s="1"/>
  <c r="F229" i="1" l="1"/>
  <c r="G229" i="1"/>
  <c r="B231" i="1"/>
  <c r="C230" i="1"/>
  <c r="D230" i="1" s="1"/>
  <c r="E230" i="1" s="1"/>
  <c r="F230" i="1" l="1"/>
  <c r="G230" i="1"/>
  <c r="B232" i="1"/>
  <c r="C231" i="1"/>
  <c r="D231" i="1" s="1"/>
  <c r="E231" i="1" s="1"/>
  <c r="F231" i="1" l="1"/>
  <c r="G231" i="1"/>
  <c r="B233" i="1"/>
  <c r="C232" i="1"/>
  <c r="D232" i="1" s="1"/>
  <c r="E232" i="1" s="1"/>
  <c r="F232" i="1" l="1"/>
  <c r="G232" i="1"/>
  <c r="B234" i="1"/>
  <c r="C233" i="1"/>
  <c r="D233" i="1" s="1"/>
  <c r="E233" i="1" s="1"/>
  <c r="F233" i="1" l="1"/>
  <c r="G233" i="1"/>
  <c r="B235" i="1"/>
  <c r="C234" i="1"/>
  <c r="D234" i="1" s="1"/>
  <c r="E234" i="1" s="1"/>
  <c r="F234" i="1" l="1"/>
  <c r="G234" i="1"/>
  <c r="B236" i="1"/>
  <c r="C235" i="1"/>
  <c r="D235" i="1" s="1"/>
  <c r="E235" i="1" s="1"/>
  <c r="F235" i="1" l="1"/>
  <c r="G235" i="1"/>
  <c r="B237" i="1"/>
  <c r="C236" i="1"/>
  <c r="D236" i="1" s="1"/>
  <c r="E236" i="1" s="1"/>
  <c r="F236" i="1" l="1"/>
  <c r="G236" i="1"/>
  <c r="B238" i="1"/>
  <c r="C237" i="1"/>
  <c r="D237" i="1" s="1"/>
  <c r="E237" i="1" s="1"/>
  <c r="F237" i="1" l="1"/>
  <c r="G237" i="1"/>
  <c r="B239" i="1"/>
  <c r="C238" i="1"/>
  <c r="D238" i="1" s="1"/>
  <c r="E238" i="1" s="1"/>
  <c r="F238" i="1" l="1"/>
  <c r="G238" i="1"/>
  <c r="B240" i="1"/>
  <c r="C239" i="1"/>
  <c r="D239" i="1" s="1"/>
  <c r="E239" i="1" s="1"/>
  <c r="F239" i="1" l="1"/>
  <c r="G239" i="1"/>
  <c r="B241" i="1"/>
  <c r="C240" i="1"/>
  <c r="D240" i="1" s="1"/>
  <c r="E240" i="1" s="1"/>
  <c r="F240" i="1" l="1"/>
  <c r="G240" i="1"/>
  <c r="B242" i="1"/>
  <c r="C241" i="1"/>
  <c r="D241" i="1" s="1"/>
  <c r="E241" i="1" s="1"/>
  <c r="F241" i="1" l="1"/>
  <c r="G241" i="1"/>
  <c r="B243" i="1"/>
  <c r="C242" i="1"/>
  <c r="D242" i="1" s="1"/>
  <c r="E242" i="1" s="1"/>
  <c r="F242" i="1" l="1"/>
  <c r="G242" i="1"/>
  <c r="B244" i="1"/>
  <c r="C243" i="1"/>
  <c r="D243" i="1" s="1"/>
  <c r="E243" i="1" s="1"/>
  <c r="F243" i="1" l="1"/>
  <c r="G243" i="1"/>
  <c r="B245" i="1"/>
  <c r="C244" i="1"/>
  <c r="D244" i="1" s="1"/>
  <c r="E244" i="1" s="1"/>
  <c r="F244" i="1" l="1"/>
  <c r="G244" i="1"/>
  <c r="B246" i="1"/>
  <c r="C245" i="1"/>
  <c r="D245" i="1" s="1"/>
  <c r="E245" i="1" s="1"/>
  <c r="F245" i="1" l="1"/>
  <c r="G245" i="1"/>
  <c r="B247" i="1"/>
  <c r="C246" i="1"/>
  <c r="D246" i="1" s="1"/>
  <c r="E246" i="1" s="1"/>
  <c r="F246" i="1" l="1"/>
  <c r="G246" i="1"/>
  <c r="B248" i="1"/>
  <c r="C247" i="1"/>
  <c r="D247" i="1" s="1"/>
  <c r="E247" i="1" s="1"/>
  <c r="F247" i="1" l="1"/>
  <c r="G247" i="1"/>
  <c r="B249" i="1"/>
  <c r="C248" i="1"/>
  <c r="D248" i="1" s="1"/>
  <c r="E248" i="1" s="1"/>
  <c r="F248" i="1" l="1"/>
  <c r="G248" i="1"/>
  <c r="B250" i="1"/>
  <c r="C249" i="1"/>
  <c r="D249" i="1" s="1"/>
  <c r="E249" i="1" s="1"/>
  <c r="F249" i="1" l="1"/>
  <c r="G249" i="1"/>
  <c r="B251" i="1"/>
  <c r="C250" i="1"/>
  <c r="D250" i="1" s="1"/>
  <c r="E250" i="1" s="1"/>
  <c r="F250" i="1" l="1"/>
  <c r="G250" i="1"/>
  <c r="B252" i="1"/>
  <c r="C251" i="1"/>
  <c r="D251" i="1" s="1"/>
  <c r="E251" i="1" s="1"/>
  <c r="F251" i="1" l="1"/>
  <c r="G251" i="1"/>
  <c r="B253" i="1"/>
  <c r="C252" i="1"/>
  <c r="D252" i="1" s="1"/>
  <c r="E252" i="1" s="1"/>
  <c r="F252" i="1" l="1"/>
  <c r="G252" i="1"/>
  <c r="B254" i="1"/>
  <c r="C253" i="1"/>
  <c r="D253" i="1" s="1"/>
  <c r="E253" i="1" s="1"/>
  <c r="F253" i="1" l="1"/>
  <c r="G253" i="1"/>
  <c r="B255" i="1"/>
  <c r="C254" i="1"/>
  <c r="D254" i="1" s="1"/>
  <c r="E254" i="1" s="1"/>
  <c r="F254" i="1" l="1"/>
  <c r="G254" i="1"/>
  <c r="B256" i="1"/>
  <c r="C255" i="1"/>
  <c r="D255" i="1" s="1"/>
  <c r="E255" i="1" s="1"/>
  <c r="F255" i="1" l="1"/>
  <c r="G255" i="1"/>
  <c r="B257" i="1"/>
  <c r="C256" i="1"/>
  <c r="D256" i="1" s="1"/>
  <c r="E256" i="1" s="1"/>
  <c r="F256" i="1" l="1"/>
  <c r="G256" i="1"/>
  <c r="B258" i="1"/>
  <c r="C257" i="1"/>
  <c r="D257" i="1" s="1"/>
  <c r="E257" i="1" s="1"/>
  <c r="F257" i="1" l="1"/>
  <c r="G257" i="1"/>
  <c r="B259" i="1"/>
  <c r="C258" i="1"/>
  <c r="D258" i="1" s="1"/>
  <c r="E258" i="1" s="1"/>
  <c r="F258" i="1" l="1"/>
  <c r="G258" i="1"/>
  <c r="B260" i="1"/>
  <c r="C259" i="1"/>
  <c r="D259" i="1" s="1"/>
  <c r="E259" i="1" s="1"/>
  <c r="F259" i="1" l="1"/>
  <c r="G259" i="1"/>
  <c r="B261" i="1"/>
  <c r="C260" i="1"/>
  <c r="D260" i="1" s="1"/>
  <c r="E260" i="1" s="1"/>
  <c r="F260" i="1" l="1"/>
  <c r="G260" i="1"/>
  <c r="B262" i="1"/>
  <c r="C261" i="1"/>
  <c r="D261" i="1" s="1"/>
  <c r="E261" i="1" s="1"/>
  <c r="F261" i="1" l="1"/>
  <c r="G261" i="1"/>
  <c r="B263" i="1"/>
  <c r="C262" i="1"/>
  <c r="D262" i="1" s="1"/>
  <c r="E262" i="1" s="1"/>
  <c r="F262" i="1" l="1"/>
  <c r="G262" i="1"/>
  <c r="B264" i="1"/>
  <c r="C263" i="1"/>
  <c r="D263" i="1" s="1"/>
  <c r="E263" i="1" s="1"/>
  <c r="F263" i="1" l="1"/>
  <c r="G263" i="1"/>
  <c r="B265" i="1"/>
  <c r="C264" i="1"/>
  <c r="D264" i="1" s="1"/>
  <c r="E264" i="1" s="1"/>
  <c r="F264" i="1" l="1"/>
  <c r="G264" i="1"/>
  <c r="B266" i="1"/>
  <c r="C265" i="1"/>
  <c r="D265" i="1" s="1"/>
  <c r="E265" i="1" s="1"/>
  <c r="F265" i="1" l="1"/>
  <c r="G265" i="1"/>
  <c r="B267" i="1"/>
  <c r="C266" i="1"/>
  <c r="D266" i="1" s="1"/>
  <c r="E266" i="1" s="1"/>
  <c r="F266" i="1" l="1"/>
  <c r="G266" i="1"/>
  <c r="B268" i="1"/>
  <c r="C267" i="1"/>
  <c r="D267" i="1" s="1"/>
  <c r="E267" i="1" s="1"/>
  <c r="F267" i="1" l="1"/>
  <c r="G267" i="1"/>
  <c r="B269" i="1"/>
  <c r="C268" i="1"/>
  <c r="D268" i="1" s="1"/>
  <c r="E268" i="1" s="1"/>
  <c r="F268" i="1" l="1"/>
  <c r="G268" i="1"/>
  <c r="B270" i="1"/>
  <c r="C269" i="1"/>
  <c r="D269" i="1" s="1"/>
  <c r="E269" i="1" s="1"/>
  <c r="F269" i="1" l="1"/>
  <c r="G269" i="1"/>
  <c r="B271" i="1"/>
  <c r="C270" i="1"/>
  <c r="D270" i="1" s="1"/>
  <c r="E270" i="1" s="1"/>
  <c r="F270" i="1" l="1"/>
  <c r="G270" i="1"/>
  <c r="B272" i="1"/>
  <c r="C271" i="1"/>
  <c r="D271" i="1" s="1"/>
  <c r="E271" i="1" s="1"/>
  <c r="F271" i="1" l="1"/>
  <c r="G271" i="1"/>
  <c r="B273" i="1"/>
  <c r="C272" i="1"/>
  <c r="D272" i="1" s="1"/>
  <c r="E272" i="1" s="1"/>
  <c r="F272" i="1" l="1"/>
  <c r="G272" i="1"/>
  <c r="B274" i="1"/>
  <c r="C273" i="1"/>
  <c r="D273" i="1" s="1"/>
  <c r="E273" i="1" s="1"/>
  <c r="F273" i="1" l="1"/>
  <c r="G273" i="1"/>
  <c r="B275" i="1"/>
  <c r="C274" i="1"/>
  <c r="D274" i="1" s="1"/>
  <c r="E274" i="1" s="1"/>
  <c r="F274" i="1" l="1"/>
  <c r="G274" i="1"/>
  <c r="B276" i="1"/>
  <c r="C275" i="1"/>
  <c r="D275" i="1" s="1"/>
  <c r="E275" i="1" s="1"/>
  <c r="F275" i="1" l="1"/>
  <c r="G275" i="1"/>
  <c r="B277" i="1"/>
  <c r="C276" i="1"/>
  <c r="D276" i="1" s="1"/>
  <c r="E276" i="1" s="1"/>
  <c r="F276" i="1" l="1"/>
  <c r="G276" i="1"/>
  <c r="B278" i="1"/>
  <c r="C277" i="1"/>
  <c r="D277" i="1" s="1"/>
  <c r="E277" i="1" s="1"/>
  <c r="F277" i="1" l="1"/>
  <c r="G277" i="1"/>
  <c r="B279" i="1"/>
  <c r="C278" i="1"/>
  <c r="D278" i="1" s="1"/>
  <c r="E278" i="1" s="1"/>
  <c r="F278" i="1" l="1"/>
  <c r="G278" i="1"/>
  <c r="B280" i="1"/>
  <c r="C279" i="1"/>
  <c r="D279" i="1" s="1"/>
  <c r="E279" i="1" s="1"/>
  <c r="F279" i="1" l="1"/>
  <c r="G279" i="1"/>
  <c r="B281" i="1"/>
  <c r="C280" i="1"/>
  <c r="D280" i="1" s="1"/>
  <c r="E280" i="1" s="1"/>
  <c r="F280" i="1" l="1"/>
  <c r="G280" i="1"/>
  <c r="B282" i="1"/>
  <c r="C281" i="1"/>
  <c r="D281" i="1" s="1"/>
  <c r="E281" i="1" s="1"/>
  <c r="F281" i="1" l="1"/>
  <c r="G281" i="1"/>
  <c r="B283" i="1"/>
  <c r="C282" i="1"/>
  <c r="D282" i="1" s="1"/>
  <c r="E282" i="1" s="1"/>
  <c r="F282" i="1" l="1"/>
  <c r="G282" i="1"/>
  <c r="B284" i="1"/>
  <c r="C283" i="1"/>
  <c r="D283" i="1" s="1"/>
  <c r="E283" i="1" s="1"/>
  <c r="F283" i="1" l="1"/>
  <c r="G283" i="1"/>
  <c r="B285" i="1"/>
  <c r="C284" i="1"/>
  <c r="D284" i="1" s="1"/>
  <c r="E284" i="1" s="1"/>
  <c r="F284" i="1" l="1"/>
  <c r="G284" i="1"/>
  <c r="B286" i="1"/>
  <c r="C285" i="1"/>
  <c r="D285" i="1" s="1"/>
  <c r="E285" i="1" s="1"/>
  <c r="F285" i="1" l="1"/>
  <c r="G285" i="1"/>
  <c r="B287" i="1"/>
  <c r="C286" i="1"/>
  <c r="D286" i="1" s="1"/>
  <c r="E286" i="1" s="1"/>
  <c r="F286" i="1" l="1"/>
  <c r="G286" i="1"/>
  <c r="B288" i="1"/>
  <c r="C287" i="1"/>
  <c r="D287" i="1" s="1"/>
  <c r="E287" i="1" s="1"/>
  <c r="F287" i="1" l="1"/>
  <c r="G287" i="1"/>
  <c r="B289" i="1"/>
  <c r="C288" i="1"/>
  <c r="D288" i="1" s="1"/>
  <c r="E288" i="1" s="1"/>
  <c r="F288" i="1" l="1"/>
  <c r="G288" i="1"/>
  <c r="B290" i="1"/>
  <c r="C289" i="1"/>
  <c r="D289" i="1" s="1"/>
  <c r="E289" i="1" s="1"/>
  <c r="F289" i="1" l="1"/>
  <c r="G289" i="1"/>
  <c r="B291" i="1"/>
  <c r="C290" i="1"/>
  <c r="D290" i="1" s="1"/>
  <c r="E290" i="1" s="1"/>
  <c r="F290" i="1" l="1"/>
  <c r="G290" i="1"/>
  <c r="B292" i="1"/>
  <c r="C291" i="1"/>
  <c r="D291" i="1" s="1"/>
  <c r="E291" i="1" s="1"/>
  <c r="F291" i="1" l="1"/>
  <c r="G291" i="1"/>
  <c r="B293" i="1"/>
  <c r="C292" i="1"/>
  <c r="D292" i="1" s="1"/>
  <c r="E292" i="1" s="1"/>
  <c r="F292" i="1" l="1"/>
  <c r="G292" i="1"/>
  <c r="B294" i="1"/>
  <c r="C293" i="1"/>
  <c r="D293" i="1" s="1"/>
  <c r="E293" i="1" s="1"/>
  <c r="F293" i="1" l="1"/>
  <c r="G293" i="1"/>
  <c r="B295" i="1"/>
  <c r="C294" i="1"/>
  <c r="D294" i="1" s="1"/>
  <c r="E294" i="1" s="1"/>
  <c r="F294" i="1" l="1"/>
  <c r="G294" i="1"/>
  <c r="B296" i="1"/>
  <c r="C295" i="1"/>
  <c r="D295" i="1" s="1"/>
  <c r="E295" i="1" s="1"/>
  <c r="F295" i="1" l="1"/>
  <c r="G295" i="1"/>
  <c r="B297" i="1"/>
  <c r="C296" i="1"/>
  <c r="D296" i="1" s="1"/>
  <c r="E296" i="1" s="1"/>
  <c r="F296" i="1" l="1"/>
  <c r="G296" i="1"/>
  <c r="B298" i="1"/>
  <c r="C297" i="1"/>
  <c r="D297" i="1" s="1"/>
  <c r="E297" i="1" s="1"/>
  <c r="F297" i="1" l="1"/>
  <c r="G297" i="1"/>
  <c r="B299" i="1"/>
  <c r="C298" i="1"/>
  <c r="D298" i="1" s="1"/>
  <c r="E298" i="1" s="1"/>
  <c r="F298" i="1" l="1"/>
  <c r="G298" i="1"/>
  <c r="B300" i="1"/>
  <c r="C299" i="1"/>
  <c r="D299" i="1" s="1"/>
  <c r="E299" i="1" s="1"/>
  <c r="F299" i="1" l="1"/>
  <c r="G299" i="1"/>
  <c r="B301" i="1"/>
  <c r="C300" i="1"/>
  <c r="D300" i="1" s="1"/>
  <c r="E300" i="1" s="1"/>
  <c r="F300" i="1" l="1"/>
  <c r="G300" i="1"/>
  <c r="B302" i="1"/>
  <c r="C301" i="1"/>
  <c r="D301" i="1" s="1"/>
  <c r="E301" i="1" s="1"/>
  <c r="F301" i="1" l="1"/>
  <c r="G301" i="1"/>
  <c r="B303" i="1"/>
  <c r="C302" i="1"/>
  <c r="D302" i="1" s="1"/>
  <c r="E302" i="1" s="1"/>
  <c r="F302" i="1" l="1"/>
  <c r="G302" i="1"/>
  <c r="B304" i="1"/>
  <c r="C303" i="1"/>
  <c r="D303" i="1" s="1"/>
  <c r="E303" i="1" s="1"/>
  <c r="F303" i="1" l="1"/>
  <c r="G303" i="1"/>
  <c r="B305" i="1"/>
  <c r="C304" i="1"/>
  <c r="D304" i="1" s="1"/>
  <c r="E304" i="1" s="1"/>
  <c r="F304" i="1" l="1"/>
  <c r="G304" i="1"/>
  <c r="B306" i="1"/>
  <c r="C305" i="1"/>
  <c r="D305" i="1" s="1"/>
  <c r="E305" i="1" s="1"/>
  <c r="F305" i="1" l="1"/>
  <c r="G305" i="1"/>
  <c r="B307" i="1"/>
  <c r="C306" i="1"/>
  <c r="D306" i="1" s="1"/>
  <c r="E306" i="1" s="1"/>
  <c r="F306" i="1" l="1"/>
  <c r="G306" i="1"/>
  <c r="B308" i="1"/>
  <c r="C307" i="1"/>
  <c r="D307" i="1" s="1"/>
  <c r="E307" i="1" s="1"/>
  <c r="F307" i="1" l="1"/>
  <c r="G307" i="1"/>
  <c r="B309" i="1"/>
  <c r="C308" i="1"/>
  <c r="D308" i="1" s="1"/>
  <c r="E308" i="1" s="1"/>
  <c r="F308" i="1" l="1"/>
  <c r="G308" i="1"/>
  <c r="B310" i="1"/>
  <c r="C309" i="1"/>
  <c r="D309" i="1" s="1"/>
  <c r="E309" i="1" s="1"/>
  <c r="F309" i="1" l="1"/>
  <c r="G309" i="1"/>
  <c r="B311" i="1"/>
  <c r="C310" i="1"/>
  <c r="D310" i="1" s="1"/>
  <c r="E310" i="1" s="1"/>
  <c r="F310" i="1" l="1"/>
  <c r="G310" i="1"/>
  <c r="B312" i="1"/>
  <c r="C311" i="1"/>
  <c r="D311" i="1" s="1"/>
  <c r="E311" i="1" s="1"/>
  <c r="F311" i="1" l="1"/>
  <c r="G311" i="1"/>
  <c r="B313" i="1"/>
  <c r="C312" i="1"/>
  <c r="D312" i="1" s="1"/>
  <c r="E312" i="1" s="1"/>
  <c r="F312" i="1" l="1"/>
  <c r="G312" i="1"/>
  <c r="B314" i="1"/>
  <c r="C313" i="1"/>
  <c r="D313" i="1" s="1"/>
  <c r="E313" i="1" s="1"/>
  <c r="F313" i="1" l="1"/>
  <c r="G313" i="1"/>
  <c r="B315" i="1"/>
  <c r="C314" i="1"/>
  <c r="D314" i="1" s="1"/>
  <c r="E314" i="1" s="1"/>
  <c r="F314" i="1" l="1"/>
  <c r="G314" i="1"/>
  <c r="B316" i="1"/>
  <c r="C315" i="1"/>
  <c r="D315" i="1" s="1"/>
  <c r="E315" i="1" s="1"/>
  <c r="F315" i="1" l="1"/>
  <c r="G315" i="1"/>
  <c r="B317" i="1"/>
  <c r="C316" i="1"/>
  <c r="D316" i="1" s="1"/>
  <c r="E316" i="1" s="1"/>
  <c r="F316" i="1" l="1"/>
  <c r="G316" i="1"/>
  <c r="B318" i="1"/>
  <c r="C317" i="1"/>
  <c r="D317" i="1" s="1"/>
  <c r="E317" i="1" s="1"/>
  <c r="F317" i="1" l="1"/>
  <c r="G317" i="1"/>
  <c r="B319" i="1"/>
  <c r="C318" i="1"/>
  <c r="D318" i="1" s="1"/>
  <c r="E318" i="1" s="1"/>
  <c r="F318" i="1" l="1"/>
  <c r="G318" i="1"/>
  <c r="B320" i="1"/>
  <c r="C319" i="1"/>
  <c r="D319" i="1" s="1"/>
  <c r="E319" i="1" s="1"/>
  <c r="F319" i="1" l="1"/>
  <c r="G319" i="1"/>
  <c r="B321" i="1"/>
  <c r="C320" i="1"/>
  <c r="D320" i="1" s="1"/>
  <c r="E320" i="1" s="1"/>
  <c r="F320" i="1" l="1"/>
  <c r="G320" i="1"/>
  <c r="B322" i="1"/>
  <c r="C321" i="1"/>
  <c r="D321" i="1" s="1"/>
  <c r="E321" i="1" s="1"/>
  <c r="F321" i="1" l="1"/>
  <c r="G321" i="1"/>
  <c r="B323" i="1"/>
  <c r="C322" i="1"/>
  <c r="D322" i="1" s="1"/>
  <c r="E322" i="1" s="1"/>
  <c r="F322" i="1" l="1"/>
  <c r="G322" i="1"/>
  <c r="B324" i="1"/>
  <c r="C323" i="1"/>
  <c r="D323" i="1" s="1"/>
  <c r="E323" i="1" s="1"/>
  <c r="F323" i="1" l="1"/>
  <c r="G323" i="1"/>
  <c r="B325" i="1"/>
  <c r="C324" i="1"/>
  <c r="D324" i="1" s="1"/>
  <c r="E324" i="1" s="1"/>
  <c r="F324" i="1" l="1"/>
  <c r="G324" i="1"/>
  <c r="B326" i="1"/>
  <c r="C325" i="1"/>
  <c r="D325" i="1" s="1"/>
  <c r="E325" i="1" s="1"/>
  <c r="F325" i="1" l="1"/>
  <c r="G325" i="1"/>
  <c r="B327" i="1"/>
  <c r="C326" i="1"/>
  <c r="D326" i="1" s="1"/>
  <c r="E326" i="1" s="1"/>
  <c r="F326" i="1" l="1"/>
  <c r="G326" i="1"/>
  <c r="B328" i="1"/>
  <c r="C327" i="1"/>
  <c r="D327" i="1" s="1"/>
  <c r="E327" i="1" s="1"/>
  <c r="F327" i="1" l="1"/>
  <c r="G327" i="1"/>
  <c r="B329" i="1"/>
  <c r="C328" i="1"/>
  <c r="D328" i="1" s="1"/>
  <c r="E328" i="1" s="1"/>
  <c r="F328" i="1" l="1"/>
  <c r="G328" i="1"/>
  <c r="B330" i="1"/>
  <c r="C329" i="1"/>
  <c r="D329" i="1" s="1"/>
  <c r="E329" i="1" s="1"/>
  <c r="F329" i="1" l="1"/>
  <c r="G329" i="1"/>
  <c r="B331" i="1"/>
  <c r="C330" i="1"/>
  <c r="D330" i="1" s="1"/>
  <c r="E330" i="1" s="1"/>
  <c r="F330" i="1" l="1"/>
  <c r="G330" i="1"/>
  <c r="B332" i="1"/>
  <c r="C331" i="1"/>
  <c r="D331" i="1" s="1"/>
  <c r="E331" i="1" s="1"/>
  <c r="F331" i="1" l="1"/>
  <c r="G331" i="1"/>
  <c r="B333" i="1"/>
  <c r="C332" i="1"/>
  <c r="D332" i="1" s="1"/>
  <c r="E332" i="1" s="1"/>
  <c r="F332" i="1" l="1"/>
  <c r="G332" i="1"/>
  <c r="B334" i="1"/>
  <c r="C333" i="1"/>
  <c r="D333" i="1" s="1"/>
  <c r="E333" i="1" s="1"/>
  <c r="F333" i="1" l="1"/>
  <c r="G333" i="1"/>
  <c r="B335" i="1"/>
  <c r="C334" i="1"/>
  <c r="D334" i="1" s="1"/>
  <c r="E334" i="1" s="1"/>
  <c r="F334" i="1" l="1"/>
  <c r="G334" i="1"/>
  <c r="B336" i="1"/>
  <c r="C335" i="1"/>
  <c r="D335" i="1" s="1"/>
  <c r="E335" i="1" s="1"/>
  <c r="F335" i="1" l="1"/>
  <c r="G335" i="1"/>
  <c r="B337" i="1"/>
  <c r="C336" i="1"/>
  <c r="D336" i="1" s="1"/>
  <c r="E336" i="1" s="1"/>
  <c r="F336" i="1" l="1"/>
  <c r="G336" i="1"/>
  <c r="B338" i="1"/>
  <c r="C337" i="1"/>
  <c r="D337" i="1" s="1"/>
  <c r="E337" i="1" s="1"/>
  <c r="F337" i="1" l="1"/>
  <c r="G337" i="1"/>
  <c r="B339" i="1"/>
  <c r="C338" i="1"/>
  <c r="D338" i="1" s="1"/>
  <c r="E338" i="1" s="1"/>
  <c r="F338" i="1" l="1"/>
  <c r="G338" i="1"/>
  <c r="B340" i="1"/>
  <c r="C339" i="1"/>
  <c r="D339" i="1" s="1"/>
  <c r="E339" i="1" s="1"/>
  <c r="F339" i="1" l="1"/>
  <c r="G339" i="1"/>
  <c r="B341" i="1"/>
  <c r="C340" i="1"/>
  <c r="D340" i="1" s="1"/>
  <c r="E340" i="1" s="1"/>
  <c r="F340" i="1" l="1"/>
  <c r="G340" i="1"/>
  <c r="B342" i="1"/>
  <c r="C341" i="1"/>
  <c r="D341" i="1" s="1"/>
  <c r="E341" i="1" s="1"/>
  <c r="F341" i="1" l="1"/>
  <c r="G341" i="1"/>
  <c r="B343" i="1"/>
  <c r="C342" i="1"/>
  <c r="D342" i="1" s="1"/>
  <c r="E342" i="1" s="1"/>
  <c r="F342" i="1" l="1"/>
  <c r="G342" i="1"/>
  <c r="B344" i="1"/>
  <c r="C343" i="1"/>
  <c r="D343" i="1" s="1"/>
  <c r="E343" i="1" s="1"/>
  <c r="F343" i="1" l="1"/>
  <c r="G343" i="1"/>
  <c r="B345" i="1"/>
  <c r="C344" i="1"/>
  <c r="D344" i="1" s="1"/>
  <c r="E344" i="1" s="1"/>
  <c r="F344" i="1" l="1"/>
  <c r="G344" i="1"/>
  <c r="B346" i="1"/>
  <c r="C345" i="1"/>
  <c r="D345" i="1" s="1"/>
  <c r="E345" i="1" s="1"/>
  <c r="F345" i="1" l="1"/>
  <c r="G345" i="1"/>
  <c r="B347" i="1"/>
  <c r="C346" i="1"/>
  <c r="D346" i="1" s="1"/>
  <c r="E346" i="1" s="1"/>
  <c r="F346" i="1" l="1"/>
  <c r="G346" i="1"/>
  <c r="B348" i="1"/>
  <c r="C347" i="1"/>
  <c r="D347" i="1" s="1"/>
  <c r="E347" i="1" s="1"/>
  <c r="F347" i="1" l="1"/>
  <c r="G347" i="1"/>
  <c r="B349" i="1"/>
  <c r="C348" i="1"/>
  <c r="D348" i="1" s="1"/>
  <c r="E348" i="1" s="1"/>
  <c r="F348" i="1" l="1"/>
  <c r="G348" i="1"/>
  <c r="B350" i="1"/>
  <c r="C349" i="1"/>
  <c r="D349" i="1" s="1"/>
  <c r="E349" i="1" s="1"/>
  <c r="F349" i="1" l="1"/>
  <c r="G349" i="1"/>
  <c r="B351" i="1"/>
  <c r="C350" i="1"/>
  <c r="D350" i="1" s="1"/>
  <c r="E350" i="1" s="1"/>
  <c r="F350" i="1" l="1"/>
  <c r="G350" i="1"/>
  <c r="B352" i="1"/>
  <c r="C351" i="1"/>
  <c r="D351" i="1" s="1"/>
  <c r="E351" i="1" s="1"/>
  <c r="F351" i="1" l="1"/>
  <c r="G351" i="1"/>
  <c r="B353" i="1"/>
  <c r="C352" i="1"/>
  <c r="D352" i="1" s="1"/>
  <c r="E352" i="1" s="1"/>
  <c r="F352" i="1" l="1"/>
  <c r="G352" i="1"/>
  <c r="B354" i="1"/>
  <c r="C353" i="1"/>
  <c r="D353" i="1" s="1"/>
  <c r="E353" i="1" s="1"/>
  <c r="F353" i="1" l="1"/>
  <c r="G353" i="1"/>
  <c r="B355" i="1"/>
  <c r="C354" i="1"/>
  <c r="D354" i="1" s="1"/>
  <c r="E354" i="1" s="1"/>
  <c r="F354" i="1" l="1"/>
  <c r="G354" i="1"/>
  <c r="B356" i="1"/>
  <c r="C355" i="1"/>
  <c r="D355" i="1" s="1"/>
  <c r="E355" i="1" s="1"/>
  <c r="F355" i="1" l="1"/>
  <c r="G355" i="1"/>
  <c r="B357" i="1"/>
  <c r="C356" i="1"/>
  <c r="D356" i="1" s="1"/>
  <c r="E356" i="1" s="1"/>
  <c r="F356" i="1" l="1"/>
  <c r="G356" i="1"/>
  <c r="B358" i="1"/>
  <c r="C357" i="1"/>
  <c r="D357" i="1" s="1"/>
  <c r="E357" i="1" s="1"/>
  <c r="F357" i="1" l="1"/>
  <c r="G357" i="1"/>
  <c r="B359" i="1"/>
  <c r="C358" i="1"/>
  <c r="D358" i="1" s="1"/>
  <c r="E358" i="1" s="1"/>
  <c r="F358" i="1" l="1"/>
  <c r="G358" i="1"/>
  <c r="B360" i="1"/>
  <c r="C359" i="1"/>
  <c r="D359" i="1" s="1"/>
  <c r="E359" i="1" s="1"/>
  <c r="F359" i="1" l="1"/>
  <c r="G359" i="1"/>
  <c r="B361" i="1"/>
  <c r="C360" i="1"/>
  <c r="D360" i="1" s="1"/>
  <c r="E360" i="1" s="1"/>
  <c r="F360" i="1" l="1"/>
  <c r="G360" i="1"/>
  <c r="B362" i="1"/>
  <c r="C361" i="1"/>
  <c r="D361" i="1" s="1"/>
  <c r="E361" i="1" s="1"/>
  <c r="F361" i="1" l="1"/>
  <c r="G361" i="1"/>
  <c r="B363" i="1"/>
  <c r="C362" i="1"/>
  <c r="D362" i="1" s="1"/>
  <c r="E362" i="1" s="1"/>
  <c r="F362" i="1" l="1"/>
  <c r="G362" i="1"/>
  <c r="B364" i="1"/>
  <c r="C363" i="1"/>
  <c r="D363" i="1" s="1"/>
  <c r="E363" i="1" s="1"/>
  <c r="F363" i="1" l="1"/>
  <c r="G363" i="1"/>
  <c r="B365" i="1"/>
  <c r="C364" i="1"/>
  <c r="D364" i="1" s="1"/>
  <c r="E364" i="1" s="1"/>
  <c r="F364" i="1" l="1"/>
  <c r="G364" i="1"/>
  <c r="B366" i="1"/>
  <c r="C365" i="1"/>
  <c r="D365" i="1" s="1"/>
  <c r="E365" i="1" s="1"/>
  <c r="F365" i="1" l="1"/>
  <c r="G365" i="1"/>
  <c r="B367" i="1"/>
  <c r="C366" i="1"/>
  <c r="D366" i="1" s="1"/>
  <c r="E366" i="1" s="1"/>
  <c r="F366" i="1" l="1"/>
  <c r="G366" i="1"/>
  <c r="B368" i="1"/>
  <c r="C367" i="1"/>
  <c r="D367" i="1" s="1"/>
  <c r="E367" i="1" s="1"/>
  <c r="F367" i="1" l="1"/>
  <c r="G367" i="1"/>
  <c r="B369" i="1"/>
  <c r="C368" i="1"/>
  <c r="D368" i="1" s="1"/>
  <c r="E368" i="1" s="1"/>
  <c r="F368" i="1" l="1"/>
  <c r="G368" i="1"/>
  <c r="B370" i="1"/>
  <c r="C369" i="1"/>
  <c r="D369" i="1" s="1"/>
  <c r="E369" i="1" s="1"/>
  <c r="F369" i="1" l="1"/>
  <c r="G369" i="1"/>
  <c r="B371" i="1"/>
  <c r="C370" i="1"/>
  <c r="D370" i="1" s="1"/>
  <c r="E370" i="1" s="1"/>
  <c r="F370" i="1" l="1"/>
  <c r="G370" i="1"/>
  <c r="B372" i="1"/>
  <c r="C371" i="1"/>
  <c r="D371" i="1" s="1"/>
  <c r="E371" i="1" s="1"/>
  <c r="F371" i="1" l="1"/>
  <c r="G371" i="1"/>
  <c r="B373" i="1"/>
  <c r="C372" i="1"/>
  <c r="D372" i="1" s="1"/>
  <c r="E372" i="1" s="1"/>
  <c r="F372" i="1" l="1"/>
  <c r="G372" i="1"/>
  <c r="B374" i="1"/>
  <c r="C373" i="1"/>
  <c r="D373" i="1" s="1"/>
  <c r="E373" i="1" s="1"/>
  <c r="F373" i="1" l="1"/>
  <c r="G373" i="1"/>
  <c r="B375" i="1"/>
  <c r="C374" i="1"/>
  <c r="D374" i="1" s="1"/>
  <c r="E374" i="1" s="1"/>
  <c r="F374" i="1" l="1"/>
  <c r="G374" i="1"/>
  <c r="B376" i="1"/>
  <c r="C375" i="1"/>
  <c r="D375" i="1" s="1"/>
  <c r="E375" i="1" s="1"/>
  <c r="F375" i="1" l="1"/>
  <c r="G375" i="1"/>
  <c r="B377" i="1"/>
  <c r="C376" i="1"/>
  <c r="D376" i="1" s="1"/>
  <c r="E376" i="1" s="1"/>
  <c r="F376" i="1" l="1"/>
  <c r="G376" i="1"/>
  <c r="B378" i="1"/>
  <c r="C377" i="1"/>
  <c r="D377" i="1" s="1"/>
  <c r="E377" i="1" s="1"/>
  <c r="F377" i="1" l="1"/>
  <c r="G377" i="1"/>
  <c r="B379" i="1"/>
  <c r="C378" i="1"/>
  <c r="D378" i="1" s="1"/>
  <c r="E378" i="1" s="1"/>
  <c r="F378" i="1" l="1"/>
  <c r="G378" i="1"/>
  <c r="B380" i="1"/>
  <c r="C379" i="1"/>
  <c r="D379" i="1" s="1"/>
  <c r="E379" i="1" s="1"/>
  <c r="F379" i="1" l="1"/>
  <c r="G379" i="1"/>
  <c r="B381" i="1"/>
  <c r="C380" i="1"/>
  <c r="D380" i="1" s="1"/>
  <c r="E380" i="1" s="1"/>
  <c r="F380" i="1" l="1"/>
  <c r="G380" i="1"/>
  <c r="B382" i="1"/>
  <c r="C381" i="1"/>
  <c r="D381" i="1" s="1"/>
  <c r="E381" i="1" s="1"/>
  <c r="F381" i="1" l="1"/>
  <c r="G381" i="1"/>
  <c r="B383" i="1"/>
  <c r="C382" i="1"/>
  <c r="D382" i="1" s="1"/>
  <c r="E382" i="1" s="1"/>
  <c r="F382" i="1" l="1"/>
  <c r="G382" i="1"/>
  <c r="B384" i="1"/>
  <c r="C383" i="1"/>
  <c r="D383" i="1" s="1"/>
  <c r="E383" i="1" s="1"/>
  <c r="F383" i="1" l="1"/>
  <c r="G383" i="1"/>
  <c r="B385" i="1"/>
  <c r="C384" i="1"/>
  <c r="D384" i="1" s="1"/>
  <c r="E384" i="1" s="1"/>
  <c r="F384" i="1" l="1"/>
  <c r="G384" i="1"/>
  <c r="B386" i="1"/>
  <c r="C385" i="1"/>
  <c r="D385" i="1" s="1"/>
  <c r="E385" i="1" s="1"/>
  <c r="F385" i="1" l="1"/>
  <c r="G385" i="1"/>
  <c r="B387" i="1"/>
  <c r="C386" i="1"/>
  <c r="D386" i="1" s="1"/>
  <c r="E386" i="1" s="1"/>
  <c r="F386" i="1" l="1"/>
  <c r="G386" i="1"/>
  <c r="B388" i="1"/>
  <c r="C387" i="1"/>
  <c r="D387" i="1" s="1"/>
  <c r="E387" i="1" s="1"/>
  <c r="F387" i="1" l="1"/>
  <c r="G387" i="1"/>
  <c r="B389" i="1"/>
  <c r="C388" i="1"/>
  <c r="D388" i="1" s="1"/>
  <c r="E388" i="1" s="1"/>
  <c r="F388" i="1" l="1"/>
  <c r="G388" i="1"/>
  <c r="B390" i="1"/>
  <c r="C389" i="1"/>
  <c r="D389" i="1" s="1"/>
  <c r="E389" i="1" s="1"/>
  <c r="F389" i="1" l="1"/>
  <c r="G389" i="1"/>
  <c r="B391" i="1"/>
  <c r="C390" i="1"/>
  <c r="D390" i="1" s="1"/>
  <c r="E390" i="1" s="1"/>
  <c r="F390" i="1" l="1"/>
  <c r="G390" i="1"/>
  <c r="B392" i="1"/>
  <c r="C391" i="1"/>
  <c r="D391" i="1" s="1"/>
  <c r="E391" i="1" s="1"/>
  <c r="F391" i="1" l="1"/>
  <c r="G391" i="1"/>
  <c r="B393" i="1"/>
  <c r="C392" i="1"/>
  <c r="D392" i="1" s="1"/>
  <c r="E392" i="1" s="1"/>
  <c r="F392" i="1" l="1"/>
  <c r="G392" i="1"/>
  <c r="B394" i="1"/>
  <c r="C393" i="1"/>
  <c r="D393" i="1" s="1"/>
  <c r="E393" i="1" s="1"/>
  <c r="F393" i="1" l="1"/>
  <c r="G393" i="1"/>
  <c r="B395" i="1"/>
  <c r="C394" i="1"/>
  <c r="D394" i="1" s="1"/>
  <c r="E394" i="1" s="1"/>
  <c r="F394" i="1" l="1"/>
  <c r="G394" i="1"/>
  <c r="B396" i="1"/>
  <c r="C395" i="1"/>
  <c r="D395" i="1" s="1"/>
  <c r="E395" i="1" s="1"/>
  <c r="F395" i="1" l="1"/>
  <c r="G395" i="1"/>
  <c r="B397" i="1"/>
  <c r="C396" i="1"/>
  <c r="D396" i="1" s="1"/>
  <c r="E396" i="1" s="1"/>
  <c r="F396" i="1" l="1"/>
  <c r="G396" i="1"/>
  <c r="B398" i="1"/>
  <c r="C397" i="1"/>
  <c r="D397" i="1" s="1"/>
  <c r="E397" i="1" s="1"/>
  <c r="F397" i="1" l="1"/>
  <c r="G397" i="1"/>
  <c r="B399" i="1"/>
  <c r="C398" i="1"/>
  <c r="D398" i="1" s="1"/>
  <c r="E398" i="1" s="1"/>
  <c r="F398" i="1" l="1"/>
  <c r="G398" i="1"/>
  <c r="B400" i="1"/>
  <c r="C399" i="1"/>
  <c r="D399" i="1" s="1"/>
  <c r="E399" i="1" s="1"/>
  <c r="F399" i="1" l="1"/>
  <c r="G399" i="1"/>
  <c r="B401" i="1"/>
  <c r="C400" i="1"/>
  <c r="D400" i="1" s="1"/>
  <c r="E400" i="1" s="1"/>
  <c r="F400" i="1" l="1"/>
  <c r="G400" i="1"/>
  <c r="B402" i="1"/>
  <c r="C401" i="1"/>
  <c r="D401" i="1" s="1"/>
  <c r="E401" i="1" s="1"/>
  <c r="F401" i="1" l="1"/>
  <c r="G401" i="1"/>
  <c r="B403" i="1"/>
  <c r="C402" i="1"/>
  <c r="D402" i="1" s="1"/>
  <c r="E402" i="1" s="1"/>
  <c r="F402" i="1" l="1"/>
  <c r="G402" i="1"/>
  <c r="B404" i="1"/>
  <c r="C403" i="1"/>
  <c r="D403" i="1" s="1"/>
  <c r="E403" i="1" s="1"/>
  <c r="F403" i="1" l="1"/>
  <c r="G403" i="1"/>
  <c r="B405" i="1"/>
  <c r="C404" i="1"/>
  <c r="D404" i="1" s="1"/>
  <c r="E404" i="1" s="1"/>
  <c r="F404" i="1" l="1"/>
  <c r="G404" i="1"/>
  <c r="B406" i="1"/>
  <c r="C405" i="1"/>
  <c r="D405" i="1" s="1"/>
  <c r="E405" i="1" s="1"/>
  <c r="F405" i="1" l="1"/>
  <c r="G405" i="1"/>
  <c r="B407" i="1"/>
  <c r="C406" i="1"/>
  <c r="D406" i="1" s="1"/>
  <c r="E406" i="1" s="1"/>
  <c r="F406" i="1" l="1"/>
  <c r="G406" i="1"/>
  <c r="B408" i="1"/>
  <c r="C407" i="1"/>
  <c r="D407" i="1" s="1"/>
  <c r="E407" i="1" s="1"/>
  <c r="F407" i="1" l="1"/>
  <c r="G407" i="1"/>
  <c r="B409" i="1"/>
  <c r="C408" i="1"/>
  <c r="D408" i="1" s="1"/>
  <c r="E408" i="1" s="1"/>
  <c r="F408" i="1" l="1"/>
  <c r="G408" i="1"/>
  <c r="B410" i="1"/>
  <c r="C409" i="1"/>
  <c r="D409" i="1" s="1"/>
  <c r="E409" i="1" s="1"/>
  <c r="F409" i="1" l="1"/>
  <c r="G409" i="1"/>
  <c r="B411" i="1"/>
  <c r="C410" i="1"/>
  <c r="D410" i="1" s="1"/>
  <c r="E410" i="1" s="1"/>
  <c r="F410" i="1" l="1"/>
  <c r="G410" i="1"/>
  <c r="B412" i="1"/>
  <c r="C411" i="1"/>
  <c r="D411" i="1" s="1"/>
  <c r="E411" i="1" s="1"/>
  <c r="F411" i="1" l="1"/>
  <c r="G411" i="1"/>
  <c r="B413" i="1"/>
  <c r="C412" i="1"/>
  <c r="D412" i="1" s="1"/>
  <c r="E412" i="1" s="1"/>
  <c r="F412" i="1" l="1"/>
  <c r="G412" i="1"/>
  <c r="B414" i="1"/>
  <c r="C413" i="1"/>
  <c r="D413" i="1" s="1"/>
  <c r="E413" i="1" s="1"/>
  <c r="F413" i="1" l="1"/>
  <c r="G413" i="1"/>
  <c r="B415" i="1"/>
  <c r="C414" i="1"/>
  <c r="D414" i="1" s="1"/>
  <c r="E414" i="1" s="1"/>
  <c r="F414" i="1" l="1"/>
  <c r="G414" i="1"/>
  <c r="B416" i="1"/>
  <c r="C415" i="1"/>
  <c r="D415" i="1" s="1"/>
  <c r="E415" i="1" s="1"/>
  <c r="F415" i="1" l="1"/>
  <c r="G415" i="1"/>
  <c r="B417" i="1"/>
  <c r="C416" i="1"/>
  <c r="D416" i="1" s="1"/>
  <c r="E416" i="1" s="1"/>
  <c r="F416" i="1" l="1"/>
  <c r="G416" i="1"/>
  <c r="B418" i="1"/>
  <c r="C417" i="1"/>
  <c r="D417" i="1" s="1"/>
  <c r="E417" i="1" s="1"/>
  <c r="F417" i="1" l="1"/>
  <c r="G417" i="1"/>
  <c r="B419" i="1"/>
  <c r="C418" i="1"/>
  <c r="D418" i="1" s="1"/>
  <c r="E418" i="1" s="1"/>
  <c r="F418" i="1" l="1"/>
  <c r="G418" i="1"/>
  <c r="B420" i="1"/>
  <c r="C419" i="1"/>
  <c r="D419" i="1" s="1"/>
  <c r="E419" i="1" s="1"/>
  <c r="F419" i="1" l="1"/>
  <c r="G419" i="1"/>
  <c r="B421" i="1"/>
  <c r="C420" i="1"/>
  <c r="D420" i="1" s="1"/>
  <c r="E420" i="1" s="1"/>
  <c r="F420" i="1" l="1"/>
  <c r="G420" i="1"/>
  <c r="B422" i="1"/>
  <c r="C421" i="1"/>
  <c r="D421" i="1" s="1"/>
  <c r="E421" i="1" s="1"/>
  <c r="F421" i="1" l="1"/>
  <c r="G421" i="1"/>
  <c r="B423" i="1"/>
  <c r="C422" i="1"/>
  <c r="D422" i="1" s="1"/>
  <c r="E422" i="1" s="1"/>
  <c r="F422" i="1" l="1"/>
  <c r="G422" i="1"/>
  <c r="B424" i="1"/>
  <c r="C423" i="1"/>
  <c r="D423" i="1" s="1"/>
  <c r="E423" i="1" s="1"/>
  <c r="F423" i="1" l="1"/>
  <c r="G423" i="1"/>
  <c r="B425" i="1"/>
  <c r="C424" i="1"/>
  <c r="D424" i="1" s="1"/>
  <c r="E424" i="1" s="1"/>
  <c r="F424" i="1" l="1"/>
  <c r="G424" i="1"/>
  <c r="B426" i="1"/>
  <c r="C425" i="1"/>
  <c r="D425" i="1" s="1"/>
  <c r="E425" i="1" s="1"/>
  <c r="F425" i="1" l="1"/>
  <c r="G425" i="1"/>
  <c r="B427" i="1"/>
  <c r="C426" i="1"/>
  <c r="D426" i="1" s="1"/>
  <c r="E426" i="1" s="1"/>
  <c r="F426" i="1" l="1"/>
  <c r="G426" i="1"/>
  <c r="B428" i="1"/>
  <c r="C427" i="1"/>
  <c r="D427" i="1" s="1"/>
  <c r="E427" i="1" s="1"/>
  <c r="F427" i="1" l="1"/>
  <c r="G427" i="1"/>
  <c r="B429" i="1"/>
  <c r="C428" i="1"/>
  <c r="D428" i="1" s="1"/>
  <c r="E428" i="1" s="1"/>
  <c r="F428" i="1" l="1"/>
  <c r="G428" i="1"/>
  <c r="B430" i="1"/>
  <c r="C429" i="1"/>
  <c r="D429" i="1" s="1"/>
  <c r="E429" i="1" s="1"/>
  <c r="F429" i="1" l="1"/>
  <c r="G429" i="1"/>
  <c r="B431" i="1"/>
  <c r="C430" i="1"/>
  <c r="D430" i="1" s="1"/>
  <c r="E430" i="1" s="1"/>
  <c r="F430" i="1" l="1"/>
  <c r="G430" i="1"/>
  <c r="B432" i="1"/>
  <c r="C431" i="1"/>
  <c r="D431" i="1" s="1"/>
  <c r="E431" i="1" s="1"/>
  <c r="F431" i="1" l="1"/>
  <c r="G431" i="1"/>
  <c r="B433" i="1"/>
  <c r="C432" i="1"/>
  <c r="D432" i="1" s="1"/>
  <c r="E432" i="1" s="1"/>
  <c r="F432" i="1" l="1"/>
  <c r="G432" i="1"/>
  <c r="B434" i="1"/>
  <c r="C433" i="1"/>
  <c r="D433" i="1" s="1"/>
  <c r="E433" i="1" s="1"/>
  <c r="F433" i="1" l="1"/>
  <c r="G433" i="1"/>
  <c r="B435" i="1"/>
  <c r="C434" i="1"/>
  <c r="D434" i="1" s="1"/>
  <c r="E434" i="1" s="1"/>
  <c r="F434" i="1" l="1"/>
  <c r="G434" i="1"/>
  <c r="B436" i="1"/>
  <c r="C435" i="1"/>
  <c r="D435" i="1" s="1"/>
  <c r="E435" i="1" s="1"/>
  <c r="F435" i="1" l="1"/>
  <c r="G435" i="1"/>
  <c r="B437" i="1"/>
  <c r="C436" i="1"/>
  <c r="D436" i="1" s="1"/>
  <c r="E436" i="1" s="1"/>
  <c r="F436" i="1" l="1"/>
  <c r="G436" i="1"/>
  <c r="B438" i="1"/>
  <c r="C437" i="1"/>
  <c r="D437" i="1" s="1"/>
  <c r="E437" i="1" s="1"/>
  <c r="F437" i="1" l="1"/>
  <c r="G437" i="1"/>
  <c r="B439" i="1"/>
  <c r="C438" i="1"/>
  <c r="D438" i="1" s="1"/>
  <c r="E438" i="1" s="1"/>
  <c r="F438" i="1" l="1"/>
  <c r="G438" i="1"/>
  <c r="B440" i="1"/>
  <c r="C439" i="1"/>
  <c r="D439" i="1" s="1"/>
  <c r="E439" i="1" s="1"/>
  <c r="F439" i="1" l="1"/>
  <c r="G439" i="1"/>
  <c r="B441" i="1"/>
  <c r="C440" i="1"/>
  <c r="D440" i="1" s="1"/>
  <c r="E440" i="1" s="1"/>
  <c r="F440" i="1" l="1"/>
  <c r="G440" i="1"/>
  <c r="B442" i="1"/>
  <c r="C441" i="1"/>
  <c r="D441" i="1" s="1"/>
  <c r="E441" i="1" s="1"/>
  <c r="F441" i="1" l="1"/>
  <c r="G441" i="1"/>
  <c r="B443" i="1"/>
  <c r="C442" i="1"/>
  <c r="D442" i="1" s="1"/>
  <c r="E442" i="1" s="1"/>
  <c r="F442" i="1" l="1"/>
  <c r="G442" i="1"/>
  <c r="B444" i="1"/>
  <c r="C443" i="1"/>
  <c r="D443" i="1" s="1"/>
  <c r="E443" i="1" s="1"/>
  <c r="F443" i="1" l="1"/>
  <c r="G443" i="1"/>
  <c r="B445" i="1"/>
  <c r="C444" i="1"/>
  <c r="D444" i="1" s="1"/>
  <c r="E444" i="1" s="1"/>
  <c r="F444" i="1" l="1"/>
  <c r="G444" i="1"/>
  <c r="B446" i="1"/>
  <c r="C445" i="1"/>
  <c r="D445" i="1" s="1"/>
  <c r="E445" i="1" s="1"/>
  <c r="F445" i="1" l="1"/>
  <c r="G445" i="1"/>
  <c r="B447" i="1"/>
  <c r="C446" i="1"/>
  <c r="D446" i="1" s="1"/>
  <c r="E446" i="1" s="1"/>
  <c r="F446" i="1" l="1"/>
  <c r="G446" i="1"/>
  <c r="B448" i="1"/>
  <c r="C447" i="1"/>
  <c r="D447" i="1" s="1"/>
  <c r="E447" i="1" s="1"/>
  <c r="F447" i="1" l="1"/>
  <c r="G447" i="1"/>
  <c r="B449" i="1"/>
  <c r="C448" i="1"/>
  <c r="D448" i="1" s="1"/>
  <c r="E448" i="1" s="1"/>
  <c r="F448" i="1" l="1"/>
  <c r="G448" i="1"/>
  <c r="B450" i="1"/>
  <c r="C449" i="1"/>
  <c r="D449" i="1" s="1"/>
  <c r="E449" i="1" s="1"/>
  <c r="F449" i="1" l="1"/>
  <c r="G449" i="1"/>
  <c r="B451" i="1"/>
  <c r="C450" i="1"/>
  <c r="D450" i="1" s="1"/>
  <c r="E450" i="1" s="1"/>
  <c r="F450" i="1" l="1"/>
  <c r="G450" i="1"/>
  <c r="B452" i="1"/>
  <c r="C451" i="1"/>
  <c r="D451" i="1" s="1"/>
  <c r="E451" i="1" s="1"/>
  <c r="F451" i="1" l="1"/>
  <c r="G451" i="1"/>
  <c r="B453" i="1"/>
  <c r="C452" i="1"/>
  <c r="D452" i="1" s="1"/>
  <c r="E452" i="1" s="1"/>
  <c r="F452" i="1" l="1"/>
  <c r="G452" i="1"/>
  <c r="B454" i="1"/>
  <c r="C453" i="1"/>
  <c r="D453" i="1" s="1"/>
  <c r="E453" i="1" s="1"/>
  <c r="F453" i="1" l="1"/>
  <c r="G453" i="1"/>
  <c r="B455" i="1"/>
  <c r="C454" i="1"/>
  <c r="D454" i="1" s="1"/>
  <c r="E454" i="1" s="1"/>
  <c r="F454" i="1" l="1"/>
  <c r="G454" i="1"/>
  <c r="B456" i="1"/>
  <c r="C455" i="1"/>
  <c r="D455" i="1" s="1"/>
  <c r="E455" i="1" s="1"/>
  <c r="F455" i="1" l="1"/>
  <c r="G455" i="1"/>
  <c r="B457" i="1"/>
  <c r="C456" i="1"/>
  <c r="D456" i="1" s="1"/>
  <c r="E456" i="1" s="1"/>
  <c r="F456" i="1" l="1"/>
  <c r="G456" i="1"/>
  <c r="B458" i="1"/>
  <c r="C457" i="1"/>
  <c r="D457" i="1" s="1"/>
  <c r="E457" i="1" s="1"/>
  <c r="F457" i="1" l="1"/>
  <c r="G457" i="1"/>
  <c r="B459" i="1"/>
  <c r="C458" i="1"/>
  <c r="D458" i="1" s="1"/>
  <c r="E458" i="1" s="1"/>
  <c r="F458" i="1" l="1"/>
  <c r="G458" i="1"/>
  <c r="B460" i="1"/>
  <c r="C459" i="1"/>
  <c r="D459" i="1" s="1"/>
  <c r="E459" i="1" s="1"/>
  <c r="F459" i="1" l="1"/>
  <c r="G459" i="1"/>
  <c r="B461" i="1"/>
  <c r="C460" i="1"/>
  <c r="D460" i="1" s="1"/>
  <c r="E460" i="1" s="1"/>
  <c r="F460" i="1" l="1"/>
  <c r="G460" i="1"/>
  <c r="B462" i="1"/>
  <c r="C461" i="1"/>
  <c r="D461" i="1" s="1"/>
  <c r="E461" i="1" s="1"/>
  <c r="F461" i="1" l="1"/>
  <c r="G461" i="1"/>
  <c r="B463" i="1"/>
  <c r="C462" i="1"/>
  <c r="D462" i="1" s="1"/>
  <c r="E462" i="1" s="1"/>
  <c r="F462" i="1" l="1"/>
  <c r="G462" i="1"/>
  <c r="B464" i="1"/>
  <c r="C463" i="1"/>
  <c r="D463" i="1" s="1"/>
  <c r="E463" i="1" s="1"/>
  <c r="F463" i="1" l="1"/>
  <c r="G463" i="1"/>
  <c r="B465" i="1"/>
  <c r="C464" i="1"/>
  <c r="D464" i="1" s="1"/>
  <c r="E464" i="1" s="1"/>
  <c r="F464" i="1" l="1"/>
  <c r="G464" i="1"/>
  <c r="B466" i="1"/>
  <c r="C465" i="1"/>
  <c r="D465" i="1" s="1"/>
  <c r="E465" i="1" s="1"/>
  <c r="F465" i="1" l="1"/>
  <c r="G465" i="1"/>
  <c r="B467" i="1"/>
  <c r="C466" i="1"/>
  <c r="D466" i="1" s="1"/>
  <c r="E466" i="1" s="1"/>
  <c r="F466" i="1" l="1"/>
  <c r="G466" i="1"/>
  <c r="B468" i="1"/>
  <c r="C467" i="1"/>
  <c r="D467" i="1" s="1"/>
  <c r="E467" i="1" s="1"/>
  <c r="F467" i="1" l="1"/>
  <c r="G467" i="1"/>
  <c r="B469" i="1"/>
  <c r="C468" i="1"/>
  <c r="D468" i="1" s="1"/>
  <c r="E468" i="1" s="1"/>
  <c r="F468" i="1" l="1"/>
  <c r="G468" i="1"/>
  <c r="B470" i="1"/>
  <c r="C469" i="1"/>
  <c r="D469" i="1" s="1"/>
  <c r="E469" i="1" s="1"/>
  <c r="F469" i="1" l="1"/>
  <c r="G469" i="1"/>
  <c r="B471" i="1"/>
  <c r="C470" i="1"/>
  <c r="D470" i="1" s="1"/>
  <c r="E470" i="1" s="1"/>
  <c r="F470" i="1" l="1"/>
  <c r="G470" i="1"/>
  <c r="B472" i="1"/>
  <c r="C471" i="1"/>
  <c r="D471" i="1" s="1"/>
  <c r="E471" i="1" s="1"/>
  <c r="F471" i="1" l="1"/>
  <c r="G471" i="1"/>
  <c r="B473" i="1"/>
  <c r="C472" i="1"/>
  <c r="D472" i="1" s="1"/>
  <c r="E472" i="1" s="1"/>
  <c r="F472" i="1" l="1"/>
  <c r="G472" i="1"/>
  <c r="B474" i="1"/>
  <c r="C473" i="1"/>
  <c r="D473" i="1" s="1"/>
  <c r="E473" i="1" s="1"/>
  <c r="F473" i="1" l="1"/>
  <c r="G473" i="1"/>
  <c r="B475" i="1"/>
  <c r="C474" i="1"/>
  <c r="D474" i="1" s="1"/>
  <c r="E474" i="1" s="1"/>
  <c r="F474" i="1" l="1"/>
  <c r="G474" i="1"/>
  <c r="B476" i="1"/>
  <c r="C475" i="1"/>
  <c r="D475" i="1" s="1"/>
  <c r="E475" i="1" s="1"/>
  <c r="F475" i="1" l="1"/>
  <c r="G475" i="1"/>
  <c r="B477" i="1"/>
  <c r="C476" i="1"/>
  <c r="D476" i="1" s="1"/>
  <c r="E476" i="1" s="1"/>
  <c r="F476" i="1" l="1"/>
  <c r="G476" i="1"/>
  <c r="B478" i="1"/>
  <c r="C477" i="1"/>
  <c r="D477" i="1" s="1"/>
  <c r="E477" i="1" s="1"/>
  <c r="F477" i="1" l="1"/>
  <c r="G477" i="1"/>
  <c r="B479" i="1"/>
  <c r="C478" i="1"/>
  <c r="D478" i="1" s="1"/>
  <c r="E478" i="1" s="1"/>
  <c r="F478" i="1" l="1"/>
  <c r="G478" i="1"/>
  <c r="B480" i="1"/>
  <c r="C479" i="1"/>
  <c r="D479" i="1" s="1"/>
  <c r="E479" i="1" s="1"/>
  <c r="F479" i="1" l="1"/>
  <c r="G479" i="1"/>
  <c r="B481" i="1"/>
  <c r="C480" i="1"/>
  <c r="D480" i="1" s="1"/>
  <c r="E480" i="1" s="1"/>
  <c r="F480" i="1" l="1"/>
  <c r="G480" i="1"/>
  <c r="B482" i="1"/>
  <c r="C481" i="1"/>
  <c r="D481" i="1" s="1"/>
  <c r="E481" i="1" s="1"/>
  <c r="F481" i="1" l="1"/>
  <c r="G481" i="1"/>
  <c r="B483" i="1"/>
  <c r="C482" i="1"/>
  <c r="D482" i="1" s="1"/>
  <c r="E482" i="1" s="1"/>
  <c r="F482" i="1" l="1"/>
  <c r="G482" i="1"/>
  <c r="B484" i="1"/>
  <c r="C483" i="1"/>
  <c r="D483" i="1" s="1"/>
  <c r="E483" i="1" s="1"/>
  <c r="F483" i="1" l="1"/>
  <c r="G483" i="1"/>
  <c r="B485" i="1"/>
  <c r="C484" i="1"/>
  <c r="D484" i="1" s="1"/>
  <c r="E484" i="1" s="1"/>
  <c r="F484" i="1" l="1"/>
  <c r="G484" i="1"/>
  <c r="B486" i="1"/>
  <c r="C485" i="1"/>
  <c r="D485" i="1" s="1"/>
  <c r="E485" i="1" s="1"/>
  <c r="F485" i="1" l="1"/>
  <c r="G485" i="1"/>
  <c r="B487" i="1"/>
  <c r="C486" i="1"/>
  <c r="D486" i="1" s="1"/>
  <c r="E486" i="1" s="1"/>
  <c r="F486" i="1" l="1"/>
  <c r="G486" i="1"/>
  <c r="B488" i="1"/>
  <c r="C487" i="1"/>
  <c r="D487" i="1" s="1"/>
  <c r="E487" i="1" s="1"/>
  <c r="F487" i="1" l="1"/>
  <c r="G487" i="1"/>
  <c r="B489" i="1"/>
  <c r="C488" i="1"/>
  <c r="D488" i="1" s="1"/>
  <c r="E488" i="1" s="1"/>
  <c r="F488" i="1" l="1"/>
  <c r="G488" i="1"/>
  <c r="B490" i="1"/>
  <c r="C489" i="1"/>
  <c r="D489" i="1" s="1"/>
  <c r="E489" i="1" s="1"/>
  <c r="F489" i="1" l="1"/>
  <c r="G489" i="1"/>
  <c r="B491" i="1"/>
  <c r="C490" i="1"/>
  <c r="D490" i="1" s="1"/>
  <c r="E490" i="1" s="1"/>
  <c r="F490" i="1" l="1"/>
  <c r="G490" i="1"/>
  <c r="B492" i="1"/>
  <c r="C491" i="1"/>
  <c r="D491" i="1" s="1"/>
  <c r="E491" i="1" s="1"/>
  <c r="F491" i="1" l="1"/>
  <c r="G491" i="1"/>
  <c r="B493" i="1"/>
  <c r="C492" i="1"/>
  <c r="D492" i="1" s="1"/>
  <c r="E492" i="1" s="1"/>
  <c r="F492" i="1" l="1"/>
  <c r="G492" i="1"/>
  <c r="B494" i="1"/>
  <c r="C493" i="1"/>
  <c r="D493" i="1" s="1"/>
  <c r="E493" i="1" s="1"/>
  <c r="F493" i="1" l="1"/>
  <c r="G493" i="1"/>
  <c r="B495" i="1"/>
  <c r="C494" i="1"/>
  <c r="D494" i="1" s="1"/>
  <c r="E494" i="1" s="1"/>
  <c r="F494" i="1" l="1"/>
  <c r="G494" i="1"/>
  <c r="B496" i="1"/>
  <c r="C495" i="1"/>
  <c r="D495" i="1" s="1"/>
  <c r="E495" i="1" s="1"/>
  <c r="F495" i="1" l="1"/>
  <c r="G495" i="1"/>
  <c r="B497" i="1"/>
  <c r="C496" i="1"/>
  <c r="D496" i="1" s="1"/>
  <c r="E496" i="1" s="1"/>
  <c r="F496" i="1" l="1"/>
  <c r="G496" i="1"/>
  <c r="B498" i="1"/>
  <c r="C497" i="1"/>
  <c r="D497" i="1" s="1"/>
  <c r="E497" i="1" s="1"/>
  <c r="F497" i="1" l="1"/>
  <c r="G497" i="1"/>
  <c r="B499" i="1"/>
  <c r="C498" i="1"/>
  <c r="D498" i="1" s="1"/>
  <c r="E498" i="1" s="1"/>
  <c r="F498" i="1" l="1"/>
  <c r="G498" i="1"/>
  <c r="B500" i="1"/>
  <c r="C499" i="1"/>
  <c r="D499" i="1" s="1"/>
  <c r="E499" i="1" s="1"/>
  <c r="F499" i="1" l="1"/>
  <c r="G499" i="1"/>
  <c r="B501" i="1"/>
  <c r="C500" i="1"/>
  <c r="D500" i="1" s="1"/>
  <c r="E500" i="1" s="1"/>
  <c r="F500" i="1" l="1"/>
  <c r="G500" i="1"/>
  <c r="B502" i="1"/>
  <c r="C501" i="1"/>
  <c r="D501" i="1" s="1"/>
  <c r="E501" i="1" s="1"/>
  <c r="F501" i="1" l="1"/>
  <c r="G501" i="1"/>
  <c r="B503" i="1"/>
  <c r="C502" i="1"/>
  <c r="D502" i="1" s="1"/>
  <c r="E502" i="1" s="1"/>
  <c r="F502" i="1" l="1"/>
  <c r="G502" i="1"/>
  <c r="B504" i="1"/>
  <c r="C503" i="1"/>
  <c r="D503" i="1" s="1"/>
  <c r="E503" i="1" s="1"/>
  <c r="F503" i="1" l="1"/>
  <c r="G503" i="1"/>
  <c r="B505" i="1"/>
  <c r="C504" i="1"/>
  <c r="D504" i="1" s="1"/>
  <c r="E504" i="1" s="1"/>
  <c r="F504" i="1" l="1"/>
  <c r="G504" i="1"/>
  <c r="B506" i="1"/>
  <c r="C505" i="1"/>
  <c r="D505" i="1" s="1"/>
  <c r="E505" i="1" s="1"/>
  <c r="F505" i="1" l="1"/>
  <c r="G505" i="1"/>
  <c r="B507" i="1"/>
  <c r="C506" i="1"/>
  <c r="D506" i="1" s="1"/>
  <c r="E506" i="1" s="1"/>
  <c r="F506" i="1" l="1"/>
  <c r="G506" i="1"/>
  <c r="B508" i="1"/>
  <c r="C507" i="1"/>
  <c r="D507" i="1" s="1"/>
  <c r="E507" i="1" s="1"/>
  <c r="F507" i="1" l="1"/>
  <c r="G507" i="1"/>
  <c r="B509" i="1"/>
  <c r="C508" i="1"/>
  <c r="D508" i="1" s="1"/>
  <c r="E508" i="1" s="1"/>
  <c r="F508" i="1" l="1"/>
  <c r="G508" i="1"/>
  <c r="B510" i="1"/>
  <c r="C509" i="1"/>
  <c r="D509" i="1" s="1"/>
  <c r="E509" i="1" s="1"/>
  <c r="F509" i="1" l="1"/>
  <c r="G509" i="1"/>
  <c r="B511" i="1"/>
  <c r="C510" i="1"/>
  <c r="D510" i="1" s="1"/>
  <c r="E510" i="1" s="1"/>
  <c r="F510" i="1" l="1"/>
  <c r="G510" i="1"/>
  <c r="B512" i="1"/>
  <c r="C511" i="1"/>
  <c r="D511" i="1" s="1"/>
  <c r="E511" i="1" s="1"/>
  <c r="F511" i="1" l="1"/>
  <c r="G511" i="1"/>
  <c r="B513" i="1"/>
  <c r="C512" i="1"/>
  <c r="D512" i="1" s="1"/>
  <c r="E512" i="1" s="1"/>
  <c r="F512" i="1" l="1"/>
  <c r="G512" i="1"/>
  <c r="B514" i="1"/>
  <c r="C513" i="1"/>
  <c r="D513" i="1" s="1"/>
  <c r="E513" i="1" s="1"/>
  <c r="F513" i="1" l="1"/>
  <c r="G513" i="1"/>
  <c r="B515" i="1"/>
  <c r="C514" i="1"/>
  <c r="D514" i="1" s="1"/>
  <c r="E514" i="1" s="1"/>
  <c r="F514" i="1" l="1"/>
  <c r="G514" i="1"/>
  <c r="B516" i="1"/>
  <c r="C515" i="1"/>
  <c r="D515" i="1" s="1"/>
  <c r="E515" i="1" s="1"/>
  <c r="F515" i="1" l="1"/>
  <c r="G515" i="1"/>
  <c r="B517" i="1"/>
  <c r="C516" i="1"/>
  <c r="D516" i="1" s="1"/>
  <c r="E516" i="1" s="1"/>
  <c r="F516" i="1" l="1"/>
  <c r="G516" i="1"/>
  <c r="B518" i="1"/>
  <c r="C517" i="1"/>
  <c r="D517" i="1" s="1"/>
  <c r="E517" i="1" s="1"/>
  <c r="F517" i="1" l="1"/>
  <c r="G517" i="1"/>
  <c r="B519" i="1"/>
  <c r="C518" i="1"/>
  <c r="D518" i="1" s="1"/>
  <c r="E518" i="1" s="1"/>
  <c r="F518" i="1" l="1"/>
  <c r="G518" i="1"/>
  <c r="B520" i="1"/>
  <c r="C519" i="1"/>
  <c r="D519" i="1" s="1"/>
  <c r="E519" i="1" s="1"/>
  <c r="F519" i="1" l="1"/>
  <c r="G519" i="1"/>
  <c r="B521" i="1"/>
  <c r="C520" i="1"/>
  <c r="D520" i="1" s="1"/>
  <c r="E520" i="1" s="1"/>
  <c r="F520" i="1" l="1"/>
  <c r="G520" i="1"/>
  <c r="B522" i="1"/>
  <c r="C521" i="1"/>
  <c r="D521" i="1" s="1"/>
  <c r="E521" i="1" s="1"/>
  <c r="F521" i="1" l="1"/>
  <c r="G521" i="1"/>
  <c r="B523" i="1"/>
  <c r="C522" i="1"/>
  <c r="D522" i="1" s="1"/>
  <c r="E522" i="1" s="1"/>
  <c r="F522" i="1" l="1"/>
  <c r="G522" i="1"/>
  <c r="B524" i="1"/>
  <c r="C523" i="1"/>
  <c r="D523" i="1" s="1"/>
  <c r="E523" i="1" s="1"/>
  <c r="F523" i="1" l="1"/>
  <c r="G523" i="1"/>
  <c r="B525" i="1"/>
  <c r="C524" i="1"/>
  <c r="D524" i="1" s="1"/>
  <c r="E524" i="1" s="1"/>
  <c r="F524" i="1" l="1"/>
  <c r="G524" i="1"/>
  <c r="B526" i="1"/>
  <c r="C525" i="1"/>
  <c r="D525" i="1" s="1"/>
  <c r="E525" i="1" s="1"/>
  <c r="F525" i="1" l="1"/>
  <c r="G525" i="1"/>
  <c r="B527" i="1"/>
  <c r="C526" i="1"/>
  <c r="D526" i="1" s="1"/>
  <c r="E526" i="1" s="1"/>
  <c r="F526" i="1" l="1"/>
  <c r="G526" i="1"/>
  <c r="B528" i="1"/>
  <c r="C527" i="1"/>
  <c r="D527" i="1" s="1"/>
  <c r="E527" i="1" s="1"/>
  <c r="F527" i="1" l="1"/>
  <c r="G527" i="1"/>
  <c r="B529" i="1"/>
  <c r="C528" i="1"/>
  <c r="D528" i="1" s="1"/>
  <c r="E528" i="1" s="1"/>
  <c r="F528" i="1" l="1"/>
  <c r="G528" i="1"/>
  <c r="B530" i="1"/>
  <c r="C529" i="1"/>
  <c r="D529" i="1" s="1"/>
  <c r="E529" i="1" s="1"/>
  <c r="F529" i="1" l="1"/>
  <c r="G529" i="1"/>
  <c r="B531" i="1"/>
  <c r="C530" i="1"/>
  <c r="D530" i="1" s="1"/>
  <c r="E530" i="1" s="1"/>
  <c r="F530" i="1" l="1"/>
  <c r="G530" i="1"/>
  <c r="B532" i="1"/>
  <c r="C531" i="1"/>
  <c r="D531" i="1" s="1"/>
  <c r="E531" i="1" s="1"/>
  <c r="F531" i="1" l="1"/>
  <c r="G531" i="1"/>
  <c r="B533" i="1"/>
  <c r="C532" i="1"/>
  <c r="D532" i="1" s="1"/>
  <c r="E532" i="1" s="1"/>
  <c r="F532" i="1" l="1"/>
  <c r="G532" i="1"/>
  <c r="B534" i="1"/>
  <c r="C533" i="1"/>
  <c r="D533" i="1" s="1"/>
  <c r="E533" i="1" s="1"/>
  <c r="F533" i="1" l="1"/>
  <c r="G533" i="1"/>
  <c r="B535" i="1"/>
  <c r="C534" i="1"/>
  <c r="D534" i="1" s="1"/>
  <c r="E534" i="1" s="1"/>
  <c r="F534" i="1" l="1"/>
  <c r="G534" i="1"/>
  <c r="B536" i="1"/>
  <c r="C535" i="1"/>
  <c r="D535" i="1" s="1"/>
  <c r="E535" i="1" s="1"/>
  <c r="F535" i="1" l="1"/>
  <c r="G535" i="1"/>
  <c r="B537" i="1"/>
  <c r="C536" i="1"/>
  <c r="D536" i="1" s="1"/>
  <c r="E536" i="1" s="1"/>
  <c r="F536" i="1" l="1"/>
  <c r="G536" i="1"/>
  <c r="B538" i="1"/>
  <c r="C537" i="1"/>
  <c r="D537" i="1" s="1"/>
  <c r="E537" i="1" s="1"/>
  <c r="F537" i="1" l="1"/>
  <c r="G537" i="1"/>
  <c r="B539" i="1"/>
  <c r="C538" i="1"/>
  <c r="D538" i="1" s="1"/>
  <c r="E538" i="1" s="1"/>
  <c r="F538" i="1" l="1"/>
  <c r="G538" i="1"/>
  <c r="B540" i="1"/>
  <c r="C539" i="1"/>
  <c r="D539" i="1" s="1"/>
  <c r="E539" i="1" s="1"/>
  <c r="F539" i="1" l="1"/>
  <c r="G539" i="1"/>
  <c r="B541" i="1"/>
  <c r="C540" i="1"/>
  <c r="D540" i="1" s="1"/>
  <c r="E540" i="1" s="1"/>
  <c r="F540" i="1" l="1"/>
  <c r="G540" i="1"/>
  <c r="B542" i="1"/>
  <c r="C541" i="1"/>
  <c r="D541" i="1" s="1"/>
  <c r="E541" i="1" s="1"/>
  <c r="F541" i="1" l="1"/>
  <c r="G541" i="1"/>
  <c r="B543" i="1"/>
  <c r="C542" i="1"/>
  <c r="D542" i="1" s="1"/>
  <c r="E542" i="1" s="1"/>
  <c r="F542" i="1" l="1"/>
  <c r="G542" i="1"/>
  <c r="B544" i="1"/>
  <c r="C543" i="1"/>
  <c r="D543" i="1" s="1"/>
  <c r="E543" i="1" s="1"/>
  <c r="F543" i="1" l="1"/>
  <c r="G543" i="1"/>
  <c r="B545" i="1"/>
  <c r="C544" i="1"/>
  <c r="D544" i="1" s="1"/>
  <c r="E544" i="1" s="1"/>
  <c r="F544" i="1" l="1"/>
  <c r="G544" i="1"/>
  <c r="B546" i="1"/>
  <c r="C545" i="1"/>
  <c r="D545" i="1" s="1"/>
  <c r="E545" i="1" s="1"/>
  <c r="F545" i="1" l="1"/>
  <c r="G545" i="1"/>
  <c r="B547" i="1"/>
  <c r="C546" i="1"/>
  <c r="D546" i="1" s="1"/>
  <c r="E546" i="1" s="1"/>
  <c r="F546" i="1" l="1"/>
  <c r="G546" i="1"/>
  <c r="B548" i="1"/>
  <c r="C547" i="1"/>
  <c r="D547" i="1" s="1"/>
  <c r="E547" i="1" s="1"/>
  <c r="F547" i="1" l="1"/>
  <c r="G547" i="1"/>
  <c r="B549" i="1"/>
  <c r="C548" i="1"/>
  <c r="D548" i="1" s="1"/>
  <c r="E548" i="1" s="1"/>
  <c r="F548" i="1" l="1"/>
  <c r="G548" i="1"/>
  <c r="B550" i="1"/>
  <c r="C549" i="1"/>
  <c r="D549" i="1" s="1"/>
  <c r="E549" i="1" s="1"/>
  <c r="F549" i="1" l="1"/>
  <c r="G549" i="1"/>
  <c r="B551" i="1"/>
  <c r="C550" i="1"/>
  <c r="D550" i="1" s="1"/>
  <c r="E550" i="1" s="1"/>
  <c r="F550" i="1" l="1"/>
  <c r="G550" i="1"/>
  <c r="B552" i="1"/>
  <c r="C551" i="1"/>
  <c r="D551" i="1" s="1"/>
  <c r="E551" i="1" s="1"/>
  <c r="F551" i="1" l="1"/>
  <c r="G551" i="1"/>
  <c r="B553" i="1"/>
  <c r="C552" i="1"/>
  <c r="D552" i="1" s="1"/>
  <c r="E552" i="1" s="1"/>
  <c r="F552" i="1" l="1"/>
  <c r="G552" i="1"/>
  <c r="B554" i="1"/>
  <c r="C553" i="1"/>
  <c r="D553" i="1" s="1"/>
  <c r="E553" i="1" s="1"/>
  <c r="F553" i="1" l="1"/>
  <c r="G553" i="1"/>
  <c r="B555" i="1"/>
  <c r="C554" i="1"/>
  <c r="D554" i="1" s="1"/>
  <c r="E554" i="1" s="1"/>
  <c r="F554" i="1" l="1"/>
  <c r="G554" i="1"/>
  <c r="B556" i="1"/>
  <c r="C555" i="1"/>
  <c r="D555" i="1" s="1"/>
  <c r="E555" i="1" s="1"/>
  <c r="F555" i="1" l="1"/>
  <c r="G555" i="1"/>
  <c r="B557" i="1"/>
  <c r="C556" i="1"/>
  <c r="D556" i="1" s="1"/>
  <c r="E556" i="1" s="1"/>
  <c r="F556" i="1" l="1"/>
  <c r="G556" i="1"/>
  <c r="B558" i="1"/>
  <c r="C557" i="1"/>
  <c r="D557" i="1" s="1"/>
  <c r="E557" i="1" s="1"/>
  <c r="F557" i="1" l="1"/>
  <c r="G557" i="1"/>
  <c r="B559" i="1"/>
  <c r="C558" i="1"/>
  <c r="D558" i="1" s="1"/>
  <c r="E558" i="1" s="1"/>
  <c r="F558" i="1" l="1"/>
  <c r="G558" i="1"/>
  <c r="B560" i="1"/>
  <c r="C559" i="1"/>
  <c r="D559" i="1" s="1"/>
  <c r="E559" i="1" s="1"/>
  <c r="F559" i="1" l="1"/>
  <c r="G559" i="1"/>
  <c r="B561" i="1"/>
  <c r="C560" i="1"/>
  <c r="D560" i="1" s="1"/>
  <c r="E560" i="1" s="1"/>
  <c r="F560" i="1" l="1"/>
  <c r="G560" i="1"/>
  <c r="B562" i="1"/>
  <c r="C561" i="1"/>
  <c r="D561" i="1" s="1"/>
  <c r="E561" i="1" s="1"/>
  <c r="F561" i="1" l="1"/>
  <c r="G561" i="1"/>
  <c r="B563" i="1"/>
  <c r="C562" i="1"/>
  <c r="D562" i="1" s="1"/>
  <c r="E562" i="1" s="1"/>
  <c r="F562" i="1" l="1"/>
  <c r="G562" i="1"/>
  <c r="B564" i="1"/>
  <c r="C563" i="1"/>
  <c r="D563" i="1" s="1"/>
  <c r="E563" i="1" s="1"/>
  <c r="F563" i="1" l="1"/>
  <c r="G563" i="1"/>
  <c r="B565" i="1"/>
  <c r="C564" i="1"/>
  <c r="D564" i="1" s="1"/>
  <c r="E564" i="1" s="1"/>
  <c r="F564" i="1" l="1"/>
  <c r="G564" i="1"/>
  <c r="B566" i="1"/>
  <c r="C565" i="1"/>
  <c r="D565" i="1" s="1"/>
  <c r="E565" i="1" s="1"/>
  <c r="F565" i="1" l="1"/>
  <c r="G565" i="1"/>
  <c r="B567" i="1"/>
  <c r="C566" i="1"/>
  <c r="D566" i="1" s="1"/>
  <c r="E566" i="1" s="1"/>
  <c r="F566" i="1" l="1"/>
  <c r="G566" i="1"/>
  <c r="B568" i="1"/>
  <c r="C567" i="1"/>
  <c r="D567" i="1" s="1"/>
  <c r="E567" i="1" s="1"/>
  <c r="F567" i="1" l="1"/>
  <c r="G567" i="1"/>
  <c r="B569" i="1"/>
  <c r="C568" i="1"/>
  <c r="D568" i="1" s="1"/>
  <c r="E568" i="1" s="1"/>
  <c r="F568" i="1" l="1"/>
  <c r="G568" i="1"/>
  <c r="B570" i="1"/>
  <c r="C569" i="1"/>
  <c r="D569" i="1" s="1"/>
  <c r="E569" i="1" s="1"/>
  <c r="F569" i="1" l="1"/>
  <c r="G569" i="1"/>
  <c r="B571" i="1"/>
  <c r="C570" i="1"/>
  <c r="D570" i="1" s="1"/>
  <c r="E570" i="1" s="1"/>
  <c r="F570" i="1" l="1"/>
  <c r="G570" i="1"/>
  <c r="B572" i="1"/>
  <c r="C571" i="1"/>
  <c r="D571" i="1" s="1"/>
  <c r="E571" i="1" s="1"/>
  <c r="F571" i="1" l="1"/>
  <c r="G571" i="1"/>
  <c r="B573" i="1"/>
  <c r="C572" i="1"/>
  <c r="D572" i="1" s="1"/>
  <c r="E572" i="1" s="1"/>
  <c r="F572" i="1" l="1"/>
  <c r="G572" i="1"/>
  <c r="B574" i="1"/>
  <c r="C573" i="1"/>
  <c r="D573" i="1" s="1"/>
  <c r="E573" i="1" s="1"/>
  <c r="F573" i="1" l="1"/>
  <c r="G573" i="1"/>
  <c r="B575" i="1"/>
  <c r="C574" i="1"/>
  <c r="D574" i="1" s="1"/>
  <c r="E574" i="1" s="1"/>
  <c r="F574" i="1" l="1"/>
  <c r="G574" i="1"/>
  <c r="B576" i="1"/>
  <c r="C575" i="1"/>
  <c r="D575" i="1" s="1"/>
  <c r="E575" i="1" s="1"/>
  <c r="F575" i="1" l="1"/>
  <c r="G575" i="1"/>
  <c r="B577" i="1"/>
  <c r="C576" i="1"/>
  <c r="D576" i="1" s="1"/>
  <c r="E576" i="1" s="1"/>
  <c r="F576" i="1" l="1"/>
  <c r="G576" i="1"/>
  <c r="B578" i="1"/>
  <c r="C577" i="1"/>
  <c r="D577" i="1" s="1"/>
  <c r="E577" i="1" s="1"/>
  <c r="F577" i="1" l="1"/>
  <c r="G577" i="1"/>
  <c r="B579" i="1"/>
  <c r="C578" i="1"/>
  <c r="D578" i="1" s="1"/>
  <c r="E578" i="1" s="1"/>
  <c r="F578" i="1" l="1"/>
  <c r="G578" i="1"/>
  <c r="B580" i="1"/>
  <c r="C579" i="1"/>
  <c r="D579" i="1" s="1"/>
  <c r="E579" i="1" s="1"/>
  <c r="F579" i="1" l="1"/>
  <c r="G579" i="1"/>
  <c r="B581" i="1"/>
  <c r="C580" i="1"/>
  <c r="D580" i="1" s="1"/>
  <c r="E580" i="1" s="1"/>
  <c r="F580" i="1" l="1"/>
  <c r="G580" i="1"/>
  <c r="B582" i="1"/>
  <c r="C581" i="1"/>
  <c r="D581" i="1" s="1"/>
  <c r="E581" i="1" s="1"/>
  <c r="F581" i="1" l="1"/>
  <c r="G581" i="1"/>
  <c r="B583" i="1"/>
  <c r="C582" i="1"/>
  <c r="D582" i="1" s="1"/>
  <c r="E582" i="1" s="1"/>
  <c r="F582" i="1" l="1"/>
  <c r="G582" i="1"/>
  <c r="B584" i="1"/>
  <c r="C583" i="1"/>
  <c r="D583" i="1" s="1"/>
  <c r="E583" i="1" s="1"/>
  <c r="F583" i="1" l="1"/>
  <c r="G583" i="1"/>
  <c r="B585" i="1"/>
  <c r="C584" i="1"/>
  <c r="D584" i="1" s="1"/>
  <c r="E584" i="1" s="1"/>
  <c r="F584" i="1" l="1"/>
  <c r="G584" i="1"/>
  <c r="B586" i="1"/>
  <c r="C585" i="1"/>
  <c r="D585" i="1" s="1"/>
  <c r="E585" i="1" s="1"/>
  <c r="F585" i="1" l="1"/>
  <c r="G585" i="1"/>
  <c r="B587" i="1"/>
  <c r="C586" i="1"/>
  <c r="D586" i="1" s="1"/>
  <c r="E586" i="1" s="1"/>
  <c r="F586" i="1" l="1"/>
  <c r="G586" i="1"/>
  <c r="B588" i="1"/>
  <c r="C587" i="1"/>
  <c r="D587" i="1" s="1"/>
  <c r="E587" i="1" s="1"/>
  <c r="F587" i="1" l="1"/>
  <c r="G587" i="1"/>
  <c r="B589" i="1"/>
  <c r="C588" i="1"/>
  <c r="D588" i="1" s="1"/>
  <c r="E588" i="1" s="1"/>
  <c r="F588" i="1" l="1"/>
  <c r="G588" i="1"/>
  <c r="B590" i="1"/>
  <c r="C589" i="1"/>
  <c r="D589" i="1" s="1"/>
  <c r="E589" i="1" s="1"/>
  <c r="F589" i="1" l="1"/>
  <c r="G589" i="1"/>
  <c r="B591" i="1"/>
  <c r="C590" i="1"/>
  <c r="D590" i="1" s="1"/>
  <c r="E590" i="1" s="1"/>
  <c r="F590" i="1" l="1"/>
  <c r="G590" i="1"/>
  <c r="B592" i="1"/>
  <c r="C591" i="1"/>
  <c r="D591" i="1" s="1"/>
  <c r="E591" i="1" s="1"/>
  <c r="F591" i="1" l="1"/>
  <c r="G591" i="1"/>
  <c r="B593" i="1"/>
  <c r="C592" i="1"/>
  <c r="D592" i="1" s="1"/>
  <c r="E592" i="1" s="1"/>
  <c r="F592" i="1" l="1"/>
  <c r="G592" i="1"/>
  <c r="B594" i="1"/>
  <c r="C593" i="1"/>
  <c r="D593" i="1" s="1"/>
  <c r="E593" i="1" s="1"/>
  <c r="F593" i="1" l="1"/>
  <c r="G593" i="1"/>
  <c r="B595" i="1"/>
  <c r="C594" i="1"/>
  <c r="D594" i="1" s="1"/>
  <c r="E594" i="1" s="1"/>
  <c r="F594" i="1" l="1"/>
  <c r="G594" i="1"/>
  <c r="B596" i="1"/>
  <c r="C595" i="1"/>
  <c r="D595" i="1" s="1"/>
  <c r="E595" i="1" s="1"/>
  <c r="F595" i="1" l="1"/>
  <c r="G595" i="1"/>
  <c r="B597" i="1"/>
  <c r="C596" i="1"/>
  <c r="D596" i="1" s="1"/>
  <c r="E596" i="1" s="1"/>
  <c r="F596" i="1" l="1"/>
  <c r="G596" i="1"/>
  <c r="B598" i="1"/>
  <c r="C597" i="1"/>
  <c r="D597" i="1" s="1"/>
  <c r="E597" i="1" s="1"/>
  <c r="F597" i="1" l="1"/>
  <c r="G597" i="1"/>
  <c r="B599" i="1"/>
  <c r="C598" i="1"/>
  <c r="D598" i="1" s="1"/>
  <c r="E598" i="1" s="1"/>
  <c r="F598" i="1" l="1"/>
  <c r="G598" i="1"/>
  <c r="B600" i="1"/>
  <c r="C599" i="1"/>
  <c r="D599" i="1" s="1"/>
  <c r="E599" i="1" s="1"/>
  <c r="F599" i="1" l="1"/>
  <c r="G599" i="1"/>
  <c r="B601" i="1"/>
  <c r="C600" i="1"/>
  <c r="D600" i="1" s="1"/>
  <c r="E600" i="1" s="1"/>
  <c r="F600" i="1" l="1"/>
  <c r="G600" i="1"/>
  <c r="B602" i="1"/>
  <c r="C601" i="1"/>
  <c r="D601" i="1" s="1"/>
  <c r="E601" i="1" s="1"/>
  <c r="F601" i="1" l="1"/>
  <c r="G601" i="1"/>
  <c r="B603" i="1"/>
  <c r="C602" i="1"/>
  <c r="D602" i="1" s="1"/>
  <c r="E602" i="1" s="1"/>
  <c r="F602" i="1" l="1"/>
  <c r="G602" i="1"/>
  <c r="B604" i="1"/>
  <c r="C603" i="1"/>
  <c r="D603" i="1" s="1"/>
  <c r="E603" i="1" s="1"/>
  <c r="F603" i="1" l="1"/>
  <c r="G603" i="1"/>
  <c r="B605" i="1"/>
  <c r="C604" i="1"/>
  <c r="D604" i="1" s="1"/>
  <c r="E604" i="1" s="1"/>
  <c r="F604" i="1" l="1"/>
  <c r="G604" i="1"/>
  <c r="B606" i="1"/>
  <c r="C605" i="1"/>
  <c r="D605" i="1" s="1"/>
  <c r="E605" i="1" s="1"/>
  <c r="F605" i="1" l="1"/>
  <c r="G605" i="1"/>
  <c r="B607" i="1"/>
  <c r="C606" i="1"/>
  <c r="D606" i="1" s="1"/>
  <c r="E606" i="1" s="1"/>
  <c r="F606" i="1" l="1"/>
  <c r="G606" i="1"/>
  <c r="B608" i="1"/>
  <c r="C607" i="1"/>
  <c r="D607" i="1" s="1"/>
  <c r="E607" i="1" s="1"/>
  <c r="F607" i="1" l="1"/>
  <c r="G607" i="1"/>
  <c r="B609" i="1"/>
  <c r="C608" i="1"/>
  <c r="D608" i="1" s="1"/>
  <c r="E608" i="1" s="1"/>
  <c r="F608" i="1" l="1"/>
  <c r="G608" i="1"/>
  <c r="B610" i="1"/>
  <c r="C609" i="1"/>
  <c r="D609" i="1" s="1"/>
  <c r="E609" i="1" s="1"/>
  <c r="F609" i="1" l="1"/>
  <c r="G609" i="1"/>
  <c r="B611" i="1"/>
  <c r="C610" i="1"/>
  <c r="D610" i="1" s="1"/>
  <c r="E610" i="1" s="1"/>
  <c r="F610" i="1" l="1"/>
  <c r="G610" i="1"/>
  <c r="B612" i="1"/>
  <c r="C611" i="1"/>
  <c r="D611" i="1" s="1"/>
  <c r="E611" i="1" s="1"/>
  <c r="F611" i="1" l="1"/>
  <c r="G611" i="1"/>
  <c r="B613" i="1"/>
  <c r="C612" i="1"/>
  <c r="D612" i="1" s="1"/>
  <c r="E612" i="1" s="1"/>
  <c r="F612" i="1" l="1"/>
  <c r="G612" i="1"/>
  <c r="B614" i="1"/>
  <c r="C613" i="1"/>
  <c r="D613" i="1" s="1"/>
  <c r="E613" i="1" s="1"/>
  <c r="F613" i="1" l="1"/>
  <c r="G613" i="1"/>
  <c r="B615" i="1"/>
  <c r="C614" i="1"/>
  <c r="D614" i="1" s="1"/>
  <c r="E614" i="1" s="1"/>
  <c r="F614" i="1" l="1"/>
  <c r="G614" i="1"/>
  <c r="B616" i="1"/>
  <c r="C615" i="1"/>
  <c r="D615" i="1" s="1"/>
  <c r="E615" i="1" s="1"/>
  <c r="F615" i="1" l="1"/>
  <c r="G615" i="1"/>
  <c r="B617" i="1"/>
  <c r="C616" i="1"/>
  <c r="D616" i="1" s="1"/>
  <c r="E616" i="1" s="1"/>
  <c r="F616" i="1" l="1"/>
  <c r="G616" i="1"/>
  <c r="B618" i="1"/>
  <c r="C617" i="1"/>
  <c r="D617" i="1" s="1"/>
  <c r="E617" i="1" s="1"/>
  <c r="F617" i="1" l="1"/>
  <c r="G617" i="1"/>
  <c r="B619" i="1"/>
  <c r="C618" i="1"/>
  <c r="D618" i="1" s="1"/>
  <c r="E618" i="1" s="1"/>
  <c r="F618" i="1" l="1"/>
  <c r="G618" i="1"/>
  <c r="B620" i="1"/>
  <c r="C619" i="1"/>
  <c r="D619" i="1" s="1"/>
  <c r="E619" i="1" s="1"/>
  <c r="F619" i="1" l="1"/>
  <c r="G619" i="1"/>
  <c r="B621" i="1"/>
  <c r="C620" i="1"/>
  <c r="D620" i="1" s="1"/>
  <c r="E620" i="1" s="1"/>
  <c r="F620" i="1" l="1"/>
  <c r="G620" i="1"/>
  <c r="B622" i="1"/>
  <c r="C621" i="1"/>
  <c r="D621" i="1" s="1"/>
  <c r="E621" i="1" s="1"/>
  <c r="F621" i="1" l="1"/>
  <c r="G621" i="1"/>
  <c r="B623" i="1"/>
  <c r="C622" i="1"/>
  <c r="D622" i="1" s="1"/>
  <c r="E622" i="1" s="1"/>
  <c r="F622" i="1" l="1"/>
  <c r="G622" i="1"/>
  <c r="B624" i="1"/>
  <c r="C623" i="1"/>
  <c r="D623" i="1" s="1"/>
  <c r="E623" i="1" s="1"/>
  <c r="F623" i="1" l="1"/>
  <c r="G623" i="1"/>
  <c r="B625" i="1"/>
  <c r="C624" i="1"/>
  <c r="D624" i="1" s="1"/>
  <c r="E624" i="1" s="1"/>
  <c r="F624" i="1" l="1"/>
  <c r="G624" i="1"/>
  <c r="B626" i="1"/>
  <c r="C625" i="1"/>
  <c r="D625" i="1" s="1"/>
  <c r="E625" i="1" s="1"/>
  <c r="F625" i="1" l="1"/>
  <c r="G625" i="1"/>
  <c r="B627" i="1"/>
  <c r="C626" i="1"/>
  <c r="D626" i="1" s="1"/>
  <c r="E626" i="1" s="1"/>
  <c r="F626" i="1" l="1"/>
  <c r="G626" i="1"/>
  <c r="B628" i="1"/>
  <c r="C627" i="1"/>
  <c r="D627" i="1" s="1"/>
  <c r="E627" i="1" s="1"/>
  <c r="F627" i="1" l="1"/>
  <c r="G627" i="1"/>
  <c r="B629" i="1"/>
  <c r="C628" i="1"/>
  <c r="D628" i="1" s="1"/>
  <c r="E628" i="1" s="1"/>
  <c r="F628" i="1" l="1"/>
  <c r="G628" i="1"/>
  <c r="B630" i="1"/>
  <c r="C629" i="1"/>
  <c r="D629" i="1" s="1"/>
  <c r="E629" i="1" s="1"/>
  <c r="F629" i="1" l="1"/>
  <c r="G629" i="1"/>
  <c r="B631" i="1"/>
  <c r="C630" i="1"/>
  <c r="D630" i="1" s="1"/>
  <c r="E630" i="1" s="1"/>
  <c r="F630" i="1" l="1"/>
  <c r="G630" i="1"/>
  <c r="B632" i="1"/>
  <c r="C631" i="1"/>
  <c r="D631" i="1" s="1"/>
  <c r="E631" i="1" s="1"/>
  <c r="F631" i="1" l="1"/>
  <c r="G631" i="1"/>
  <c r="B633" i="1"/>
  <c r="C632" i="1"/>
  <c r="D632" i="1" s="1"/>
  <c r="E632" i="1" s="1"/>
  <c r="F632" i="1" l="1"/>
  <c r="G632" i="1"/>
  <c r="B634" i="1"/>
  <c r="C633" i="1"/>
  <c r="D633" i="1" s="1"/>
  <c r="E633" i="1" s="1"/>
  <c r="F633" i="1" l="1"/>
  <c r="G633" i="1"/>
  <c r="B635" i="1"/>
  <c r="C634" i="1"/>
  <c r="D634" i="1" s="1"/>
  <c r="E634" i="1" s="1"/>
  <c r="F634" i="1" l="1"/>
  <c r="G634" i="1"/>
  <c r="B636" i="1"/>
  <c r="C635" i="1"/>
  <c r="D635" i="1" s="1"/>
  <c r="E635" i="1" s="1"/>
  <c r="F635" i="1" l="1"/>
  <c r="G635" i="1"/>
  <c r="B637" i="1"/>
  <c r="C636" i="1"/>
  <c r="D636" i="1" s="1"/>
  <c r="E636" i="1" s="1"/>
  <c r="F636" i="1" l="1"/>
  <c r="G636" i="1"/>
  <c r="B638" i="1"/>
  <c r="C637" i="1"/>
  <c r="D637" i="1" s="1"/>
  <c r="E637" i="1" s="1"/>
  <c r="F637" i="1" l="1"/>
  <c r="G637" i="1"/>
  <c r="B639" i="1"/>
  <c r="C638" i="1"/>
  <c r="D638" i="1" s="1"/>
  <c r="E638" i="1" s="1"/>
  <c r="F638" i="1" l="1"/>
  <c r="G638" i="1"/>
  <c r="B640" i="1"/>
  <c r="C639" i="1"/>
  <c r="D639" i="1" s="1"/>
  <c r="E639" i="1" s="1"/>
  <c r="F639" i="1" l="1"/>
  <c r="G639" i="1"/>
  <c r="B641" i="1"/>
  <c r="C640" i="1"/>
  <c r="D640" i="1" s="1"/>
  <c r="E640" i="1" s="1"/>
  <c r="F640" i="1" l="1"/>
  <c r="G640" i="1"/>
  <c r="B642" i="1"/>
  <c r="C641" i="1"/>
  <c r="D641" i="1" s="1"/>
  <c r="E641" i="1" s="1"/>
  <c r="F641" i="1" l="1"/>
  <c r="G641" i="1"/>
  <c r="B643" i="1"/>
  <c r="C642" i="1"/>
  <c r="D642" i="1" s="1"/>
  <c r="E642" i="1" s="1"/>
  <c r="F642" i="1" l="1"/>
  <c r="G642" i="1"/>
  <c r="B644" i="1"/>
  <c r="C643" i="1"/>
  <c r="D643" i="1" s="1"/>
  <c r="E643" i="1" s="1"/>
  <c r="F643" i="1" l="1"/>
  <c r="G643" i="1"/>
  <c r="B645" i="1"/>
  <c r="C644" i="1"/>
  <c r="D644" i="1" s="1"/>
  <c r="E644" i="1" s="1"/>
  <c r="F644" i="1" l="1"/>
  <c r="G644" i="1"/>
  <c r="B646" i="1"/>
  <c r="C645" i="1"/>
  <c r="D645" i="1" s="1"/>
  <c r="E645" i="1" s="1"/>
  <c r="F645" i="1" l="1"/>
  <c r="G645" i="1"/>
  <c r="B647" i="1"/>
  <c r="C646" i="1"/>
  <c r="D646" i="1" s="1"/>
  <c r="E646" i="1" s="1"/>
  <c r="F646" i="1" l="1"/>
  <c r="G646" i="1"/>
  <c r="B648" i="1"/>
  <c r="C647" i="1"/>
  <c r="D647" i="1" s="1"/>
  <c r="E647" i="1" s="1"/>
  <c r="F647" i="1" l="1"/>
  <c r="G647" i="1"/>
  <c r="B649" i="1"/>
  <c r="C648" i="1"/>
  <c r="D648" i="1" s="1"/>
  <c r="E648" i="1" s="1"/>
  <c r="F648" i="1" l="1"/>
  <c r="G648" i="1"/>
  <c r="B650" i="1"/>
  <c r="C649" i="1"/>
  <c r="D649" i="1" s="1"/>
  <c r="E649" i="1" s="1"/>
  <c r="F649" i="1" l="1"/>
  <c r="G649" i="1"/>
  <c r="B651" i="1"/>
  <c r="C650" i="1"/>
  <c r="D650" i="1" s="1"/>
  <c r="E650" i="1" s="1"/>
  <c r="F650" i="1" l="1"/>
  <c r="G650" i="1"/>
  <c r="B652" i="1"/>
  <c r="C651" i="1"/>
  <c r="D651" i="1" s="1"/>
  <c r="E651" i="1" s="1"/>
  <c r="F651" i="1" l="1"/>
  <c r="G651" i="1"/>
  <c r="B653" i="1"/>
  <c r="C652" i="1"/>
  <c r="D652" i="1" s="1"/>
  <c r="E652" i="1" s="1"/>
  <c r="F652" i="1" l="1"/>
  <c r="G652" i="1"/>
  <c r="B654" i="1"/>
  <c r="C653" i="1"/>
  <c r="D653" i="1" s="1"/>
  <c r="E653" i="1" s="1"/>
  <c r="F653" i="1" l="1"/>
  <c r="G653" i="1"/>
  <c r="B655" i="1"/>
  <c r="C654" i="1"/>
  <c r="D654" i="1" s="1"/>
  <c r="E654" i="1" s="1"/>
  <c r="F654" i="1" l="1"/>
  <c r="G654" i="1"/>
  <c r="B656" i="1"/>
  <c r="C655" i="1"/>
  <c r="D655" i="1" s="1"/>
  <c r="E655" i="1" s="1"/>
  <c r="F655" i="1" l="1"/>
  <c r="G655" i="1"/>
  <c r="B657" i="1"/>
  <c r="C656" i="1"/>
  <c r="D656" i="1" s="1"/>
  <c r="E656" i="1" s="1"/>
  <c r="F656" i="1" l="1"/>
  <c r="G656" i="1"/>
  <c r="B658" i="1"/>
  <c r="C657" i="1"/>
  <c r="D657" i="1" s="1"/>
  <c r="E657" i="1" s="1"/>
  <c r="F657" i="1" l="1"/>
  <c r="G657" i="1"/>
  <c r="B659" i="1"/>
  <c r="C658" i="1"/>
  <c r="D658" i="1" s="1"/>
  <c r="E658" i="1" s="1"/>
  <c r="F658" i="1" l="1"/>
  <c r="G658" i="1"/>
  <c r="B660" i="1"/>
  <c r="C659" i="1"/>
  <c r="D659" i="1" s="1"/>
  <c r="E659" i="1" s="1"/>
  <c r="F659" i="1" l="1"/>
  <c r="G659" i="1"/>
  <c r="B661" i="1"/>
  <c r="C660" i="1"/>
  <c r="D660" i="1" s="1"/>
  <c r="E660" i="1" s="1"/>
  <c r="F660" i="1" l="1"/>
  <c r="G660" i="1"/>
  <c r="B662" i="1"/>
  <c r="C661" i="1"/>
  <c r="D661" i="1" s="1"/>
  <c r="E661" i="1" s="1"/>
  <c r="F661" i="1" l="1"/>
  <c r="G661" i="1"/>
  <c r="B663" i="1"/>
  <c r="C662" i="1"/>
  <c r="D662" i="1" s="1"/>
  <c r="E662" i="1" s="1"/>
  <c r="F662" i="1" l="1"/>
  <c r="G662" i="1"/>
  <c r="B664" i="1"/>
  <c r="C663" i="1"/>
  <c r="D663" i="1" s="1"/>
  <c r="E663" i="1" s="1"/>
  <c r="F663" i="1" l="1"/>
  <c r="G663" i="1"/>
  <c r="B665" i="1"/>
  <c r="C664" i="1"/>
  <c r="D664" i="1" s="1"/>
  <c r="E664" i="1" s="1"/>
  <c r="F664" i="1" l="1"/>
  <c r="G664" i="1"/>
  <c r="B666" i="1"/>
  <c r="C665" i="1"/>
  <c r="D665" i="1" s="1"/>
  <c r="E665" i="1" s="1"/>
  <c r="F665" i="1" l="1"/>
  <c r="G665" i="1"/>
  <c r="B667" i="1"/>
  <c r="C666" i="1"/>
  <c r="D666" i="1" s="1"/>
  <c r="E666" i="1" s="1"/>
  <c r="F666" i="1" l="1"/>
  <c r="G666" i="1"/>
  <c r="B668" i="1"/>
  <c r="C667" i="1"/>
  <c r="D667" i="1" s="1"/>
  <c r="E667" i="1" s="1"/>
  <c r="F667" i="1" l="1"/>
  <c r="G667" i="1"/>
  <c r="B669" i="1"/>
  <c r="C668" i="1"/>
  <c r="D668" i="1" s="1"/>
  <c r="E668" i="1" s="1"/>
  <c r="F668" i="1" l="1"/>
  <c r="G668" i="1"/>
  <c r="B670" i="1"/>
  <c r="C669" i="1"/>
  <c r="D669" i="1" s="1"/>
  <c r="E669" i="1" s="1"/>
  <c r="F669" i="1" l="1"/>
  <c r="G669" i="1"/>
  <c r="B671" i="1"/>
  <c r="C670" i="1"/>
  <c r="D670" i="1" s="1"/>
  <c r="E670" i="1" s="1"/>
  <c r="F670" i="1" l="1"/>
  <c r="G670" i="1"/>
  <c r="B672" i="1"/>
  <c r="C671" i="1"/>
  <c r="D671" i="1" s="1"/>
  <c r="E671" i="1" s="1"/>
  <c r="F671" i="1" l="1"/>
  <c r="G671" i="1"/>
  <c r="B673" i="1"/>
  <c r="C672" i="1"/>
  <c r="D672" i="1" s="1"/>
  <c r="E672" i="1" s="1"/>
  <c r="F672" i="1" l="1"/>
  <c r="G672" i="1"/>
  <c r="B674" i="1"/>
  <c r="C673" i="1"/>
  <c r="D673" i="1" s="1"/>
  <c r="E673" i="1" s="1"/>
  <c r="F673" i="1" l="1"/>
  <c r="G673" i="1"/>
  <c r="B675" i="1"/>
  <c r="C674" i="1"/>
  <c r="D674" i="1" s="1"/>
  <c r="E674" i="1" s="1"/>
  <c r="F674" i="1" l="1"/>
  <c r="G674" i="1"/>
  <c r="B676" i="1"/>
  <c r="C675" i="1"/>
  <c r="D675" i="1" s="1"/>
  <c r="E675" i="1" s="1"/>
  <c r="F675" i="1" l="1"/>
  <c r="G675" i="1"/>
  <c r="B677" i="1"/>
  <c r="C676" i="1"/>
  <c r="D676" i="1" s="1"/>
  <c r="E676" i="1" s="1"/>
  <c r="F676" i="1" l="1"/>
  <c r="G676" i="1"/>
  <c r="B678" i="1"/>
  <c r="C677" i="1"/>
  <c r="D677" i="1" s="1"/>
  <c r="E677" i="1" s="1"/>
  <c r="F677" i="1" l="1"/>
  <c r="G677" i="1"/>
  <c r="B679" i="1"/>
  <c r="C678" i="1"/>
  <c r="D678" i="1" s="1"/>
  <c r="E678" i="1" s="1"/>
  <c r="F678" i="1" l="1"/>
  <c r="G678" i="1"/>
  <c r="B680" i="1"/>
  <c r="C679" i="1"/>
  <c r="D679" i="1" s="1"/>
  <c r="E679" i="1" s="1"/>
  <c r="F679" i="1" l="1"/>
  <c r="G679" i="1"/>
  <c r="B681" i="1"/>
  <c r="C680" i="1"/>
  <c r="D680" i="1" s="1"/>
  <c r="E680" i="1" s="1"/>
  <c r="F680" i="1" l="1"/>
  <c r="G680" i="1"/>
  <c r="B682" i="1"/>
  <c r="C681" i="1"/>
  <c r="D681" i="1" s="1"/>
  <c r="E681" i="1" s="1"/>
  <c r="F681" i="1" l="1"/>
  <c r="G681" i="1"/>
  <c r="B683" i="1"/>
  <c r="C682" i="1"/>
  <c r="D682" i="1" s="1"/>
  <c r="E682" i="1" s="1"/>
  <c r="F682" i="1" l="1"/>
  <c r="G682" i="1"/>
  <c r="B684" i="1"/>
  <c r="C683" i="1"/>
  <c r="D683" i="1" s="1"/>
  <c r="E683" i="1" s="1"/>
  <c r="F683" i="1" l="1"/>
  <c r="G683" i="1"/>
  <c r="B685" i="1"/>
  <c r="C684" i="1"/>
  <c r="D684" i="1" s="1"/>
  <c r="E684" i="1" s="1"/>
  <c r="F684" i="1" l="1"/>
  <c r="G684" i="1"/>
  <c r="B686" i="1"/>
  <c r="C685" i="1"/>
  <c r="D685" i="1" s="1"/>
  <c r="E685" i="1" s="1"/>
  <c r="F685" i="1" l="1"/>
  <c r="G685" i="1"/>
  <c r="B687" i="1"/>
  <c r="C686" i="1"/>
  <c r="D686" i="1" s="1"/>
  <c r="E686" i="1" s="1"/>
  <c r="F686" i="1" l="1"/>
  <c r="G686" i="1"/>
  <c r="B688" i="1"/>
  <c r="C687" i="1"/>
  <c r="D687" i="1" s="1"/>
  <c r="E687" i="1" s="1"/>
  <c r="F687" i="1" l="1"/>
  <c r="G687" i="1"/>
  <c r="B689" i="1"/>
  <c r="C688" i="1"/>
  <c r="D688" i="1" s="1"/>
  <c r="E688" i="1" s="1"/>
  <c r="F688" i="1" l="1"/>
  <c r="G688" i="1"/>
  <c r="B690" i="1"/>
  <c r="C689" i="1"/>
  <c r="D689" i="1" s="1"/>
  <c r="E689" i="1" s="1"/>
  <c r="F689" i="1" l="1"/>
  <c r="G689" i="1"/>
  <c r="B691" i="1"/>
  <c r="C690" i="1"/>
  <c r="D690" i="1" s="1"/>
  <c r="E690" i="1" s="1"/>
  <c r="F690" i="1" l="1"/>
  <c r="G690" i="1"/>
  <c r="B692" i="1"/>
  <c r="C691" i="1"/>
  <c r="D691" i="1" s="1"/>
  <c r="E691" i="1" s="1"/>
  <c r="F691" i="1" l="1"/>
  <c r="G691" i="1"/>
  <c r="B693" i="1"/>
  <c r="C692" i="1"/>
  <c r="D692" i="1" s="1"/>
  <c r="E692" i="1" s="1"/>
  <c r="F692" i="1" l="1"/>
  <c r="G692" i="1"/>
  <c r="B694" i="1"/>
  <c r="C693" i="1"/>
  <c r="D693" i="1" s="1"/>
  <c r="E693" i="1" s="1"/>
  <c r="F693" i="1" l="1"/>
  <c r="G693" i="1"/>
  <c r="B695" i="1"/>
  <c r="C694" i="1"/>
  <c r="D694" i="1" s="1"/>
  <c r="E694" i="1" s="1"/>
  <c r="F694" i="1" l="1"/>
  <c r="G694" i="1"/>
  <c r="B696" i="1"/>
  <c r="C695" i="1"/>
  <c r="D695" i="1" s="1"/>
  <c r="E695" i="1" s="1"/>
  <c r="F695" i="1" l="1"/>
  <c r="G695" i="1"/>
  <c r="B697" i="1"/>
  <c r="C696" i="1"/>
  <c r="D696" i="1" s="1"/>
  <c r="E696" i="1" s="1"/>
  <c r="F696" i="1" l="1"/>
  <c r="G696" i="1"/>
  <c r="B698" i="1"/>
  <c r="C697" i="1"/>
  <c r="D697" i="1" s="1"/>
  <c r="E697" i="1" s="1"/>
  <c r="F697" i="1" l="1"/>
  <c r="G697" i="1"/>
  <c r="B699" i="1"/>
  <c r="C698" i="1"/>
  <c r="D698" i="1" s="1"/>
  <c r="E698" i="1" s="1"/>
  <c r="F698" i="1" l="1"/>
  <c r="G698" i="1"/>
  <c r="B700" i="1"/>
  <c r="C699" i="1"/>
  <c r="D699" i="1" s="1"/>
  <c r="E699" i="1" s="1"/>
  <c r="F699" i="1" l="1"/>
  <c r="G699" i="1"/>
  <c r="B701" i="1"/>
  <c r="C700" i="1"/>
  <c r="D700" i="1" s="1"/>
  <c r="E700" i="1" s="1"/>
  <c r="F700" i="1" l="1"/>
  <c r="G700" i="1"/>
  <c r="B702" i="1"/>
  <c r="C701" i="1"/>
  <c r="D701" i="1" s="1"/>
  <c r="E701" i="1" s="1"/>
  <c r="F701" i="1" l="1"/>
  <c r="G701" i="1"/>
  <c r="B703" i="1"/>
  <c r="C702" i="1"/>
  <c r="D702" i="1" s="1"/>
  <c r="E702" i="1" s="1"/>
  <c r="F702" i="1" l="1"/>
  <c r="G702" i="1"/>
  <c r="B704" i="1"/>
  <c r="C703" i="1"/>
  <c r="D703" i="1" s="1"/>
  <c r="E703" i="1" s="1"/>
  <c r="F703" i="1" l="1"/>
  <c r="G703" i="1"/>
  <c r="B705" i="1"/>
  <c r="C704" i="1"/>
  <c r="D704" i="1" s="1"/>
  <c r="E704" i="1" s="1"/>
  <c r="F704" i="1" l="1"/>
  <c r="G704" i="1"/>
  <c r="B706" i="1"/>
  <c r="C705" i="1"/>
  <c r="D705" i="1" s="1"/>
  <c r="E705" i="1" s="1"/>
  <c r="F705" i="1" l="1"/>
  <c r="G705" i="1"/>
  <c r="B707" i="1"/>
  <c r="C706" i="1"/>
  <c r="D706" i="1" s="1"/>
  <c r="E706" i="1" s="1"/>
  <c r="F706" i="1" l="1"/>
  <c r="G706" i="1"/>
  <c r="B708" i="1"/>
  <c r="C707" i="1"/>
  <c r="D707" i="1" s="1"/>
  <c r="E707" i="1" s="1"/>
  <c r="F707" i="1" l="1"/>
  <c r="G707" i="1"/>
  <c r="B709" i="1"/>
  <c r="C708" i="1"/>
  <c r="D708" i="1" s="1"/>
  <c r="E708" i="1" s="1"/>
  <c r="F708" i="1" l="1"/>
  <c r="G708" i="1"/>
  <c r="B710" i="1"/>
  <c r="C709" i="1"/>
  <c r="D709" i="1" s="1"/>
  <c r="E709" i="1" s="1"/>
  <c r="F709" i="1" l="1"/>
  <c r="G709" i="1"/>
  <c r="B711" i="1"/>
  <c r="C710" i="1"/>
  <c r="D710" i="1" s="1"/>
  <c r="E710" i="1" s="1"/>
  <c r="F710" i="1" l="1"/>
  <c r="G710" i="1"/>
  <c r="B712" i="1"/>
  <c r="C711" i="1"/>
  <c r="D711" i="1" s="1"/>
  <c r="E711" i="1" s="1"/>
  <c r="F711" i="1" l="1"/>
  <c r="G711" i="1"/>
  <c r="B713" i="1"/>
  <c r="C712" i="1"/>
  <c r="D712" i="1" s="1"/>
  <c r="E712" i="1" s="1"/>
  <c r="F712" i="1" l="1"/>
  <c r="G712" i="1"/>
  <c r="B714" i="1"/>
  <c r="C713" i="1"/>
  <c r="D713" i="1" s="1"/>
  <c r="E713" i="1" s="1"/>
  <c r="F713" i="1" l="1"/>
  <c r="G713" i="1"/>
  <c r="B715" i="1"/>
  <c r="C714" i="1"/>
  <c r="D714" i="1" s="1"/>
  <c r="E714" i="1" s="1"/>
  <c r="F714" i="1" l="1"/>
  <c r="G714" i="1"/>
  <c r="B716" i="1"/>
  <c r="C715" i="1"/>
  <c r="D715" i="1" s="1"/>
  <c r="E715" i="1" s="1"/>
  <c r="F715" i="1" l="1"/>
  <c r="G715" i="1"/>
  <c r="B717" i="1"/>
  <c r="C716" i="1"/>
  <c r="D716" i="1" s="1"/>
  <c r="E716" i="1" s="1"/>
  <c r="F716" i="1" l="1"/>
  <c r="G716" i="1"/>
  <c r="B718" i="1"/>
  <c r="C717" i="1"/>
  <c r="D717" i="1" s="1"/>
  <c r="E717" i="1" s="1"/>
  <c r="F717" i="1" l="1"/>
  <c r="G717" i="1"/>
  <c r="B719" i="1"/>
  <c r="C718" i="1"/>
  <c r="D718" i="1" s="1"/>
  <c r="E718" i="1" s="1"/>
  <c r="F718" i="1" l="1"/>
  <c r="G718" i="1"/>
  <c r="B720" i="1"/>
  <c r="C719" i="1"/>
  <c r="D719" i="1" s="1"/>
  <c r="E719" i="1" s="1"/>
  <c r="F719" i="1" l="1"/>
  <c r="G719" i="1"/>
  <c r="B721" i="1"/>
  <c r="C720" i="1"/>
  <c r="D720" i="1" s="1"/>
  <c r="E720" i="1" s="1"/>
  <c r="F720" i="1" l="1"/>
  <c r="G720" i="1"/>
  <c r="B722" i="1"/>
  <c r="C721" i="1"/>
  <c r="D721" i="1" s="1"/>
  <c r="E721" i="1" s="1"/>
  <c r="F721" i="1" l="1"/>
  <c r="G721" i="1"/>
  <c r="B723" i="1"/>
  <c r="C722" i="1"/>
  <c r="D722" i="1" s="1"/>
  <c r="E722" i="1" s="1"/>
  <c r="F722" i="1" l="1"/>
  <c r="G722" i="1"/>
  <c r="B724" i="1"/>
  <c r="C723" i="1"/>
  <c r="D723" i="1" s="1"/>
  <c r="E723" i="1" s="1"/>
  <c r="F723" i="1" l="1"/>
  <c r="G723" i="1"/>
  <c r="B725" i="1"/>
  <c r="C724" i="1"/>
  <c r="D724" i="1" s="1"/>
  <c r="E724" i="1" s="1"/>
  <c r="F724" i="1" l="1"/>
  <c r="G724" i="1"/>
  <c r="B726" i="1"/>
  <c r="C725" i="1"/>
  <c r="D725" i="1" s="1"/>
  <c r="E725" i="1" s="1"/>
  <c r="F725" i="1" l="1"/>
  <c r="G725" i="1"/>
  <c r="B727" i="1"/>
  <c r="C726" i="1"/>
  <c r="D726" i="1" s="1"/>
  <c r="E726" i="1" s="1"/>
  <c r="F726" i="1" l="1"/>
  <c r="G726" i="1"/>
  <c r="B728" i="1"/>
  <c r="C727" i="1"/>
  <c r="D727" i="1" s="1"/>
  <c r="E727" i="1" s="1"/>
  <c r="F727" i="1" l="1"/>
  <c r="G727" i="1"/>
  <c r="B729" i="1"/>
  <c r="C728" i="1"/>
  <c r="D728" i="1" s="1"/>
  <c r="E728" i="1" s="1"/>
  <c r="F728" i="1" l="1"/>
  <c r="G728" i="1"/>
  <c r="B730" i="1"/>
  <c r="C729" i="1"/>
  <c r="D729" i="1" s="1"/>
  <c r="E729" i="1" s="1"/>
  <c r="F729" i="1" l="1"/>
  <c r="G729" i="1"/>
  <c r="B731" i="1"/>
  <c r="C730" i="1"/>
  <c r="D730" i="1" s="1"/>
  <c r="E730" i="1" s="1"/>
  <c r="F730" i="1" l="1"/>
  <c r="G730" i="1"/>
  <c r="B732" i="1"/>
  <c r="C731" i="1"/>
  <c r="D731" i="1" s="1"/>
  <c r="E731" i="1" s="1"/>
  <c r="F731" i="1" l="1"/>
  <c r="G731" i="1"/>
  <c r="B733" i="1"/>
  <c r="C732" i="1"/>
  <c r="D732" i="1" s="1"/>
  <c r="E732" i="1" s="1"/>
  <c r="F732" i="1" l="1"/>
  <c r="G732" i="1"/>
  <c r="B734" i="1"/>
  <c r="C733" i="1"/>
  <c r="D733" i="1" s="1"/>
  <c r="E733" i="1" s="1"/>
  <c r="F733" i="1" l="1"/>
  <c r="G733" i="1"/>
  <c r="B735" i="1"/>
  <c r="C734" i="1"/>
  <c r="D734" i="1" s="1"/>
  <c r="E734" i="1" s="1"/>
  <c r="F734" i="1" l="1"/>
  <c r="G734" i="1"/>
  <c r="B736" i="1"/>
  <c r="C735" i="1"/>
  <c r="D735" i="1" s="1"/>
  <c r="E735" i="1" s="1"/>
  <c r="F735" i="1" l="1"/>
  <c r="G735" i="1"/>
  <c r="B737" i="1"/>
  <c r="C736" i="1"/>
  <c r="D736" i="1" s="1"/>
  <c r="E736" i="1" s="1"/>
  <c r="F736" i="1" l="1"/>
  <c r="G736" i="1"/>
  <c r="B738" i="1"/>
  <c r="C737" i="1"/>
  <c r="D737" i="1" s="1"/>
  <c r="E737" i="1" s="1"/>
  <c r="F737" i="1" l="1"/>
  <c r="G737" i="1"/>
  <c r="B739" i="1"/>
  <c r="C738" i="1"/>
  <c r="D738" i="1" s="1"/>
  <c r="E738" i="1" s="1"/>
  <c r="F738" i="1" l="1"/>
  <c r="G738" i="1"/>
  <c r="B740" i="1"/>
  <c r="C739" i="1"/>
  <c r="D739" i="1" s="1"/>
  <c r="E739" i="1" s="1"/>
  <c r="F739" i="1" l="1"/>
  <c r="G739" i="1"/>
  <c r="B741" i="1"/>
  <c r="C740" i="1"/>
  <c r="D740" i="1" s="1"/>
  <c r="E740" i="1" s="1"/>
  <c r="F740" i="1" l="1"/>
  <c r="G740" i="1"/>
  <c r="B742" i="1"/>
  <c r="C741" i="1"/>
  <c r="D741" i="1" s="1"/>
  <c r="E741" i="1" s="1"/>
  <c r="F741" i="1" l="1"/>
  <c r="G741" i="1"/>
  <c r="B743" i="1"/>
  <c r="C742" i="1"/>
  <c r="D742" i="1" s="1"/>
  <c r="E742" i="1" s="1"/>
  <c r="F742" i="1" l="1"/>
  <c r="G742" i="1"/>
  <c r="B744" i="1"/>
  <c r="C743" i="1"/>
  <c r="D743" i="1" s="1"/>
  <c r="E743" i="1" s="1"/>
  <c r="F743" i="1" l="1"/>
  <c r="G743" i="1"/>
  <c r="B745" i="1"/>
  <c r="C744" i="1"/>
  <c r="D744" i="1" s="1"/>
  <c r="E744" i="1" s="1"/>
  <c r="F744" i="1" l="1"/>
  <c r="G744" i="1"/>
  <c r="B746" i="1"/>
  <c r="C745" i="1"/>
  <c r="D745" i="1" s="1"/>
  <c r="E745" i="1" s="1"/>
  <c r="F745" i="1" l="1"/>
  <c r="G745" i="1"/>
  <c r="B747" i="1"/>
  <c r="C746" i="1"/>
  <c r="D746" i="1" s="1"/>
  <c r="E746" i="1" s="1"/>
  <c r="F746" i="1" l="1"/>
  <c r="G746" i="1"/>
  <c r="B748" i="1"/>
  <c r="C747" i="1"/>
  <c r="D747" i="1" s="1"/>
  <c r="E747" i="1" s="1"/>
  <c r="F747" i="1" l="1"/>
  <c r="G747" i="1"/>
  <c r="B749" i="1"/>
  <c r="C748" i="1"/>
  <c r="D748" i="1" s="1"/>
  <c r="E748" i="1" s="1"/>
  <c r="F748" i="1" l="1"/>
  <c r="G748" i="1"/>
  <c r="B750" i="1"/>
  <c r="C749" i="1"/>
  <c r="D749" i="1" s="1"/>
  <c r="E749" i="1" s="1"/>
  <c r="F749" i="1" l="1"/>
  <c r="G749" i="1"/>
  <c r="B751" i="1"/>
  <c r="C750" i="1"/>
  <c r="D750" i="1" s="1"/>
  <c r="E750" i="1" s="1"/>
  <c r="F750" i="1" l="1"/>
  <c r="G750" i="1"/>
  <c r="B752" i="1"/>
  <c r="C751" i="1"/>
  <c r="D751" i="1" s="1"/>
  <c r="E751" i="1" s="1"/>
  <c r="F751" i="1" l="1"/>
  <c r="G751" i="1"/>
  <c r="B753" i="1"/>
  <c r="C752" i="1"/>
  <c r="D752" i="1" s="1"/>
  <c r="E752" i="1" s="1"/>
  <c r="F752" i="1" l="1"/>
  <c r="G752" i="1"/>
  <c r="B754" i="1"/>
  <c r="C753" i="1"/>
  <c r="D753" i="1" s="1"/>
  <c r="E753" i="1" s="1"/>
  <c r="F753" i="1" l="1"/>
  <c r="G753" i="1"/>
  <c r="B755" i="1"/>
  <c r="C754" i="1"/>
  <c r="D754" i="1" s="1"/>
  <c r="E754" i="1" s="1"/>
  <c r="F754" i="1" l="1"/>
  <c r="G754" i="1"/>
  <c r="B756" i="1"/>
  <c r="C755" i="1"/>
  <c r="D755" i="1" s="1"/>
  <c r="E755" i="1" s="1"/>
  <c r="F755" i="1" l="1"/>
  <c r="G755" i="1"/>
  <c r="B757" i="1"/>
  <c r="C756" i="1"/>
  <c r="D756" i="1" s="1"/>
  <c r="E756" i="1" s="1"/>
  <c r="F756" i="1" l="1"/>
  <c r="G756" i="1"/>
  <c r="B758" i="1"/>
  <c r="C757" i="1"/>
  <c r="D757" i="1" s="1"/>
  <c r="E757" i="1" s="1"/>
  <c r="F757" i="1" l="1"/>
  <c r="G757" i="1"/>
  <c r="B759" i="1"/>
  <c r="C758" i="1"/>
  <c r="D758" i="1" s="1"/>
  <c r="E758" i="1" s="1"/>
  <c r="F758" i="1" l="1"/>
  <c r="G758" i="1"/>
  <c r="B760" i="1"/>
  <c r="C759" i="1"/>
  <c r="D759" i="1" s="1"/>
  <c r="E759" i="1" s="1"/>
  <c r="F759" i="1" l="1"/>
  <c r="G759" i="1"/>
  <c r="B761" i="1"/>
  <c r="C760" i="1"/>
  <c r="D760" i="1" s="1"/>
  <c r="E760" i="1" s="1"/>
  <c r="F760" i="1" l="1"/>
  <c r="G760" i="1"/>
  <c r="B762" i="1"/>
  <c r="C761" i="1"/>
  <c r="D761" i="1" s="1"/>
  <c r="E761" i="1" s="1"/>
  <c r="F761" i="1" l="1"/>
  <c r="G761" i="1"/>
  <c r="B763" i="1"/>
  <c r="C762" i="1"/>
  <c r="D762" i="1" s="1"/>
  <c r="E762" i="1" s="1"/>
  <c r="F762" i="1" l="1"/>
  <c r="G762" i="1"/>
  <c r="B764" i="1"/>
  <c r="C763" i="1"/>
  <c r="D763" i="1" s="1"/>
  <c r="E763" i="1" s="1"/>
  <c r="F763" i="1" l="1"/>
  <c r="G763" i="1"/>
  <c r="B765" i="1"/>
  <c r="C764" i="1"/>
  <c r="D764" i="1" s="1"/>
  <c r="E764" i="1" s="1"/>
  <c r="F764" i="1" l="1"/>
  <c r="G764" i="1"/>
  <c r="B766" i="1"/>
  <c r="C765" i="1"/>
  <c r="D765" i="1" s="1"/>
  <c r="E765" i="1" s="1"/>
  <c r="F765" i="1" l="1"/>
  <c r="G765" i="1"/>
  <c r="B767" i="1"/>
  <c r="C766" i="1"/>
  <c r="D766" i="1" s="1"/>
  <c r="E766" i="1" s="1"/>
  <c r="F766" i="1" l="1"/>
  <c r="G766" i="1"/>
  <c r="B768" i="1"/>
  <c r="C767" i="1"/>
  <c r="D767" i="1" s="1"/>
  <c r="E767" i="1" s="1"/>
  <c r="F767" i="1" l="1"/>
  <c r="G767" i="1"/>
  <c r="B769" i="1"/>
  <c r="C768" i="1"/>
  <c r="D768" i="1" s="1"/>
  <c r="E768" i="1" s="1"/>
  <c r="F768" i="1" l="1"/>
  <c r="G768" i="1"/>
  <c r="B770" i="1"/>
  <c r="C769" i="1"/>
  <c r="D769" i="1" s="1"/>
  <c r="E769" i="1" s="1"/>
  <c r="F769" i="1" l="1"/>
  <c r="G769" i="1"/>
  <c r="B771" i="1"/>
  <c r="C770" i="1"/>
  <c r="D770" i="1" s="1"/>
  <c r="E770" i="1" s="1"/>
  <c r="F770" i="1" l="1"/>
  <c r="G770" i="1"/>
  <c r="B772" i="1"/>
  <c r="C771" i="1"/>
  <c r="D771" i="1" s="1"/>
  <c r="E771" i="1" s="1"/>
  <c r="F771" i="1" l="1"/>
  <c r="G771" i="1"/>
  <c r="B773" i="1"/>
  <c r="C772" i="1"/>
  <c r="D772" i="1" s="1"/>
  <c r="E772" i="1" s="1"/>
  <c r="F772" i="1" l="1"/>
  <c r="G772" i="1"/>
  <c r="B774" i="1"/>
  <c r="C773" i="1"/>
  <c r="D773" i="1" s="1"/>
  <c r="E773" i="1" s="1"/>
  <c r="F773" i="1" l="1"/>
  <c r="G773" i="1"/>
  <c r="B775" i="1"/>
  <c r="C774" i="1"/>
  <c r="D774" i="1" s="1"/>
  <c r="E774" i="1" s="1"/>
  <c r="F774" i="1" l="1"/>
  <c r="G774" i="1"/>
  <c r="B776" i="1"/>
  <c r="C775" i="1"/>
  <c r="D775" i="1" s="1"/>
  <c r="E775" i="1" s="1"/>
  <c r="F775" i="1" l="1"/>
  <c r="G775" i="1"/>
  <c r="B777" i="1"/>
  <c r="C776" i="1"/>
  <c r="D776" i="1" s="1"/>
  <c r="E776" i="1" s="1"/>
  <c r="F776" i="1" l="1"/>
  <c r="G776" i="1"/>
  <c r="B778" i="1"/>
  <c r="C777" i="1"/>
  <c r="D777" i="1" s="1"/>
  <c r="E777" i="1" s="1"/>
  <c r="F777" i="1" l="1"/>
  <c r="G777" i="1"/>
  <c r="B779" i="1"/>
  <c r="C778" i="1"/>
  <c r="D778" i="1" s="1"/>
  <c r="E778" i="1" s="1"/>
  <c r="F778" i="1" l="1"/>
  <c r="G778" i="1"/>
  <c r="B780" i="1"/>
  <c r="C779" i="1"/>
  <c r="D779" i="1" s="1"/>
  <c r="E779" i="1" s="1"/>
  <c r="F779" i="1" l="1"/>
  <c r="G779" i="1"/>
  <c r="B781" i="1"/>
  <c r="C780" i="1"/>
  <c r="D780" i="1" s="1"/>
  <c r="E780" i="1" s="1"/>
  <c r="F780" i="1" l="1"/>
  <c r="G780" i="1"/>
  <c r="B782" i="1"/>
  <c r="C781" i="1"/>
  <c r="D781" i="1" s="1"/>
  <c r="E781" i="1" s="1"/>
  <c r="F781" i="1" l="1"/>
  <c r="G781" i="1"/>
  <c r="B783" i="1"/>
  <c r="C782" i="1"/>
  <c r="D782" i="1" s="1"/>
  <c r="E782" i="1" s="1"/>
  <c r="F782" i="1" l="1"/>
  <c r="G782" i="1"/>
  <c r="B784" i="1"/>
  <c r="C783" i="1"/>
  <c r="D783" i="1" s="1"/>
  <c r="E783" i="1" s="1"/>
  <c r="F783" i="1" l="1"/>
  <c r="G783" i="1"/>
  <c r="B785" i="1"/>
  <c r="C784" i="1"/>
  <c r="D784" i="1" s="1"/>
  <c r="E784" i="1" s="1"/>
  <c r="F784" i="1" l="1"/>
  <c r="G784" i="1"/>
  <c r="B786" i="1"/>
  <c r="C785" i="1"/>
  <c r="D785" i="1" s="1"/>
  <c r="E785" i="1" s="1"/>
  <c r="F785" i="1" l="1"/>
  <c r="G785" i="1"/>
  <c r="B787" i="1"/>
  <c r="C786" i="1"/>
  <c r="D786" i="1" s="1"/>
  <c r="E786" i="1" s="1"/>
  <c r="F786" i="1" l="1"/>
  <c r="G786" i="1"/>
  <c r="B788" i="1"/>
  <c r="C787" i="1"/>
  <c r="D787" i="1" s="1"/>
  <c r="E787" i="1" s="1"/>
  <c r="F787" i="1" l="1"/>
  <c r="G787" i="1"/>
  <c r="B789" i="1"/>
  <c r="C788" i="1"/>
  <c r="D788" i="1" s="1"/>
  <c r="E788" i="1" s="1"/>
  <c r="F788" i="1" l="1"/>
  <c r="G788" i="1"/>
  <c r="B790" i="1"/>
  <c r="C789" i="1"/>
  <c r="D789" i="1" s="1"/>
  <c r="E789" i="1" s="1"/>
  <c r="F789" i="1" l="1"/>
  <c r="G789" i="1"/>
  <c r="B791" i="1"/>
  <c r="C790" i="1"/>
  <c r="D790" i="1" s="1"/>
  <c r="E790" i="1" s="1"/>
  <c r="F790" i="1" l="1"/>
  <c r="G790" i="1"/>
  <c r="B792" i="1"/>
  <c r="C791" i="1"/>
  <c r="D791" i="1" s="1"/>
  <c r="E791" i="1" s="1"/>
  <c r="F791" i="1" l="1"/>
  <c r="G791" i="1"/>
  <c r="B793" i="1"/>
  <c r="C792" i="1"/>
  <c r="D792" i="1" s="1"/>
  <c r="E792" i="1" s="1"/>
  <c r="F792" i="1" l="1"/>
  <c r="G792" i="1"/>
  <c r="B794" i="1"/>
  <c r="C793" i="1"/>
  <c r="D793" i="1" s="1"/>
  <c r="E793" i="1" s="1"/>
  <c r="F793" i="1" l="1"/>
  <c r="G793" i="1"/>
  <c r="B795" i="1"/>
  <c r="C794" i="1"/>
  <c r="D794" i="1" s="1"/>
  <c r="E794" i="1" s="1"/>
  <c r="F794" i="1" l="1"/>
  <c r="G794" i="1"/>
  <c r="B796" i="1"/>
  <c r="C795" i="1"/>
  <c r="D795" i="1" s="1"/>
  <c r="E795" i="1" s="1"/>
  <c r="F795" i="1" l="1"/>
  <c r="G795" i="1"/>
  <c r="B797" i="1"/>
  <c r="C796" i="1"/>
  <c r="D796" i="1" s="1"/>
  <c r="E796" i="1" s="1"/>
  <c r="F796" i="1" l="1"/>
  <c r="G796" i="1"/>
  <c r="B798" i="1"/>
  <c r="C797" i="1"/>
  <c r="D797" i="1" s="1"/>
  <c r="E797" i="1" s="1"/>
  <c r="F797" i="1" l="1"/>
  <c r="G797" i="1"/>
  <c r="B799" i="1"/>
  <c r="C798" i="1"/>
  <c r="D798" i="1" s="1"/>
  <c r="E798" i="1" s="1"/>
  <c r="F798" i="1" l="1"/>
  <c r="G798" i="1"/>
  <c r="B800" i="1"/>
  <c r="C799" i="1"/>
  <c r="D799" i="1" s="1"/>
  <c r="E799" i="1" s="1"/>
  <c r="F799" i="1" l="1"/>
  <c r="G799" i="1"/>
  <c r="B801" i="1"/>
  <c r="C800" i="1"/>
  <c r="D800" i="1" s="1"/>
  <c r="E800" i="1" s="1"/>
  <c r="F800" i="1" l="1"/>
  <c r="G800" i="1"/>
  <c r="B802" i="1"/>
  <c r="C801" i="1"/>
  <c r="D801" i="1" s="1"/>
  <c r="E801" i="1" s="1"/>
  <c r="F801" i="1" l="1"/>
  <c r="G801" i="1"/>
  <c r="B803" i="1"/>
  <c r="C802" i="1"/>
  <c r="D802" i="1" s="1"/>
  <c r="E802" i="1" s="1"/>
  <c r="F802" i="1" l="1"/>
  <c r="G802" i="1"/>
  <c r="B804" i="1"/>
  <c r="C803" i="1"/>
  <c r="D803" i="1" s="1"/>
  <c r="E803" i="1" s="1"/>
  <c r="F803" i="1" l="1"/>
  <c r="G803" i="1"/>
  <c r="B805" i="1"/>
  <c r="C804" i="1"/>
  <c r="D804" i="1" s="1"/>
  <c r="E804" i="1" s="1"/>
  <c r="F804" i="1" l="1"/>
  <c r="G804" i="1"/>
  <c r="B806" i="1"/>
  <c r="C805" i="1"/>
  <c r="D805" i="1" s="1"/>
  <c r="E805" i="1" s="1"/>
  <c r="F805" i="1" l="1"/>
  <c r="G805" i="1"/>
  <c r="B807" i="1"/>
  <c r="C806" i="1"/>
  <c r="D806" i="1" s="1"/>
  <c r="E806" i="1" s="1"/>
  <c r="F806" i="1" l="1"/>
  <c r="G806" i="1"/>
  <c r="B808" i="1"/>
  <c r="C807" i="1"/>
  <c r="D807" i="1" s="1"/>
  <c r="E807" i="1" s="1"/>
  <c r="F807" i="1" l="1"/>
  <c r="G807" i="1"/>
  <c r="B809" i="1"/>
  <c r="C808" i="1"/>
  <c r="D808" i="1" s="1"/>
  <c r="E808" i="1" s="1"/>
  <c r="F808" i="1" l="1"/>
  <c r="G808" i="1"/>
  <c r="B810" i="1"/>
  <c r="C809" i="1"/>
  <c r="D809" i="1" s="1"/>
  <c r="E809" i="1" s="1"/>
  <c r="F809" i="1" l="1"/>
  <c r="G809" i="1"/>
  <c r="B811" i="1"/>
  <c r="C810" i="1"/>
  <c r="D810" i="1" s="1"/>
  <c r="E810" i="1" s="1"/>
  <c r="F810" i="1" l="1"/>
  <c r="G810" i="1"/>
  <c r="B812" i="1"/>
  <c r="C811" i="1"/>
  <c r="D811" i="1" s="1"/>
  <c r="E811" i="1" s="1"/>
  <c r="F811" i="1" l="1"/>
  <c r="G811" i="1"/>
  <c r="B813" i="1"/>
  <c r="C812" i="1"/>
  <c r="D812" i="1" s="1"/>
  <c r="E812" i="1" s="1"/>
  <c r="F812" i="1" l="1"/>
  <c r="G812" i="1"/>
  <c r="B814" i="1"/>
  <c r="C813" i="1"/>
  <c r="D813" i="1" s="1"/>
  <c r="E813" i="1" s="1"/>
  <c r="F813" i="1" l="1"/>
  <c r="G813" i="1"/>
  <c r="B815" i="1"/>
  <c r="C814" i="1"/>
  <c r="D814" i="1" s="1"/>
  <c r="E814" i="1" s="1"/>
  <c r="F814" i="1" l="1"/>
  <c r="G814" i="1"/>
  <c r="B816" i="1"/>
  <c r="C815" i="1"/>
  <c r="D815" i="1" s="1"/>
  <c r="E815" i="1" s="1"/>
  <c r="F815" i="1" l="1"/>
  <c r="G815" i="1"/>
  <c r="B817" i="1"/>
  <c r="C816" i="1"/>
  <c r="D816" i="1" s="1"/>
  <c r="E816" i="1" s="1"/>
  <c r="F816" i="1" l="1"/>
  <c r="G816" i="1"/>
  <c r="B818" i="1"/>
  <c r="C817" i="1"/>
  <c r="D817" i="1" s="1"/>
  <c r="E817" i="1" s="1"/>
  <c r="F817" i="1" l="1"/>
  <c r="G817" i="1"/>
  <c r="B819" i="1"/>
  <c r="C818" i="1"/>
  <c r="D818" i="1" s="1"/>
  <c r="E818" i="1" s="1"/>
  <c r="F818" i="1" l="1"/>
  <c r="G818" i="1"/>
  <c r="B820" i="1"/>
  <c r="C819" i="1"/>
  <c r="D819" i="1" s="1"/>
  <c r="E819" i="1" s="1"/>
  <c r="F819" i="1" l="1"/>
  <c r="G819" i="1"/>
  <c r="B821" i="1"/>
  <c r="C820" i="1"/>
  <c r="D820" i="1" s="1"/>
  <c r="E820" i="1" s="1"/>
  <c r="F820" i="1" l="1"/>
  <c r="G820" i="1"/>
  <c r="B822" i="1"/>
  <c r="C821" i="1"/>
  <c r="D821" i="1" s="1"/>
  <c r="E821" i="1" s="1"/>
  <c r="F821" i="1" l="1"/>
  <c r="G821" i="1"/>
  <c r="B823" i="1"/>
  <c r="C822" i="1"/>
  <c r="D822" i="1" s="1"/>
  <c r="E822" i="1" s="1"/>
  <c r="F822" i="1" l="1"/>
  <c r="G822" i="1"/>
  <c r="B824" i="1"/>
  <c r="C823" i="1"/>
  <c r="D823" i="1" s="1"/>
  <c r="E823" i="1" s="1"/>
  <c r="F823" i="1" l="1"/>
  <c r="G823" i="1"/>
  <c r="B825" i="1"/>
  <c r="C824" i="1"/>
  <c r="D824" i="1" s="1"/>
  <c r="E824" i="1" s="1"/>
  <c r="F824" i="1" l="1"/>
  <c r="G824" i="1"/>
  <c r="B826" i="1"/>
  <c r="C825" i="1"/>
  <c r="D825" i="1" s="1"/>
  <c r="E825" i="1" s="1"/>
  <c r="F825" i="1" l="1"/>
  <c r="G825" i="1"/>
  <c r="B827" i="1"/>
  <c r="C826" i="1"/>
  <c r="D826" i="1" s="1"/>
  <c r="E826" i="1" s="1"/>
  <c r="F826" i="1" l="1"/>
  <c r="G826" i="1"/>
  <c r="B828" i="1"/>
  <c r="C827" i="1"/>
  <c r="D827" i="1" s="1"/>
  <c r="E827" i="1" s="1"/>
  <c r="F827" i="1" l="1"/>
  <c r="G827" i="1"/>
  <c r="B829" i="1"/>
  <c r="C828" i="1"/>
  <c r="D828" i="1" s="1"/>
  <c r="E828" i="1" s="1"/>
  <c r="F828" i="1" l="1"/>
  <c r="G828" i="1"/>
  <c r="B830" i="1"/>
  <c r="C829" i="1"/>
  <c r="D829" i="1" s="1"/>
  <c r="E829" i="1" s="1"/>
  <c r="F829" i="1" l="1"/>
  <c r="G829" i="1"/>
  <c r="B831" i="1"/>
  <c r="C830" i="1"/>
  <c r="D830" i="1" s="1"/>
  <c r="E830" i="1" s="1"/>
  <c r="F830" i="1" l="1"/>
  <c r="G830" i="1"/>
  <c r="B832" i="1"/>
  <c r="C831" i="1"/>
  <c r="D831" i="1" s="1"/>
  <c r="E831" i="1" s="1"/>
  <c r="F831" i="1" l="1"/>
  <c r="G831" i="1"/>
  <c r="B833" i="1"/>
  <c r="C832" i="1"/>
  <c r="D832" i="1" s="1"/>
  <c r="E832" i="1" s="1"/>
  <c r="F832" i="1" l="1"/>
  <c r="G832" i="1"/>
  <c r="B834" i="1"/>
  <c r="C833" i="1"/>
  <c r="D833" i="1" s="1"/>
  <c r="E833" i="1" s="1"/>
  <c r="F833" i="1" l="1"/>
  <c r="G833" i="1"/>
  <c r="B835" i="1"/>
  <c r="C834" i="1"/>
  <c r="D834" i="1" s="1"/>
  <c r="E834" i="1" s="1"/>
  <c r="F834" i="1" l="1"/>
  <c r="G834" i="1"/>
  <c r="B836" i="1"/>
  <c r="C835" i="1"/>
  <c r="D835" i="1" s="1"/>
  <c r="E835" i="1" s="1"/>
  <c r="F835" i="1" l="1"/>
  <c r="G835" i="1"/>
  <c r="B837" i="1"/>
  <c r="C836" i="1"/>
  <c r="D836" i="1" s="1"/>
  <c r="E836" i="1" s="1"/>
  <c r="F836" i="1" l="1"/>
  <c r="G836" i="1"/>
  <c r="B838" i="1"/>
  <c r="C837" i="1"/>
  <c r="D837" i="1" s="1"/>
  <c r="E837" i="1" s="1"/>
  <c r="F837" i="1" l="1"/>
  <c r="G837" i="1"/>
  <c r="B839" i="1"/>
  <c r="C838" i="1"/>
  <c r="D838" i="1" s="1"/>
  <c r="E838" i="1" s="1"/>
  <c r="F838" i="1" l="1"/>
  <c r="G838" i="1"/>
  <c r="B840" i="1"/>
  <c r="C839" i="1"/>
  <c r="D839" i="1" s="1"/>
  <c r="E839" i="1" s="1"/>
  <c r="F839" i="1" l="1"/>
  <c r="G839" i="1"/>
  <c r="B841" i="1"/>
  <c r="C840" i="1"/>
  <c r="D840" i="1" s="1"/>
  <c r="E840" i="1" s="1"/>
  <c r="F840" i="1" l="1"/>
  <c r="G840" i="1"/>
  <c r="B842" i="1"/>
  <c r="C841" i="1"/>
  <c r="D841" i="1" s="1"/>
  <c r="E841" i="1" s="1"/>
  <c r="F841" i="1" l="1"/>
  <c r="G841" i="1"/>
  <c r="B843" i="1"/>
  <c r="C842" i="1"/>
  <c r="D842" i="1" s="1"/>
  <c r="E842" i="1" s="1"/>
  <c r="F842" i="1" l="1"/>
  <c r="G842" i="1"/>
  <c r="B844" i="1"/>
  <c r="C843" i="1"/>
  <c r="D843" i="1" s="1"/>
  <c r="E843" i="1" s="1"/>
  <c r="F843" i="1" l="1"/>
  <c r="G843" i="1"/>
  <c r="B845" i="1"/>
  <c r="C844" i="1"/>
  <c r="D844" i="1" s="1"/>
  <c r="E844" i="1" s="1"/>
  <c r="F844" i="1" l="1"/>
  <c r="G844" i="1"/>
  <c r="B846" i="1"/>
  <c r="C845" i="1"/>
  <c r="D845" i="1" s="1"/>
  <c r="E845" i="1" s="1"/>
  <c r="F845" i="1" l="1"/>
  <c r="G845" i="1"/>
  <c r="B847" i="1"/>
  <c r="C846" i="1"/>
  <c r="D846" i="1" s="1"/>
  <c r="E846" i="1" s="1"/>
  <c r="F846" i="1" l="1"/>
  <c r="G846" i="1"/>
  <c r="B848" i="1"/>
  <c r="C847" i="1"/>
  <c r="D847" i="1" s="1"/>
  <c r="E847" i="1" s="1"/>
  <c r="F847" i="1" l="1"/>
  <c r="G847" i="1"/>
  <c r="B849" i="1"/>
  <c r="C848" i="1"/>
  <c r="D848" i="1" s="1"/>
  <c r="E848" i="1" s="1"/>
  <c r="F848" i="1" l="1"/>
  <c r="G848" i="1"/>
  <c r="B850" i="1"/>
  <c r="C849" i="1"/>
  <c r="D849" i="1" s="1"/>
  <c r="E849" i="1" s="1"/>
  <c r="F849" i="1" l="1"/>
  <c r="G849" i="1"/>
  <c r="B851" i="1"/>
  <c r="C850" i="1"/>
  <c r="D850" i="1" s="1"/>
  <c r="E850" i="1" s="1"/>
  <c r="F850" i="1" l="1"/>
  <c r="G850" i="1"/>
  <c r="B852" i="1"/>
  <c r="C851" i="1"/>
  <c r="D851" i="1" s="1"/>
  <c r="E851" i="1" s="1"/>
  <c r="F851" i="1" l="1"/>
  <c r="G851" i="1"/>
  <c r="B853" i="1"/>
  <c r="C852" i="1"/>
  <c r="D852" i="1" s="1"/>
  <c r="E852" i="1" s="1"/>
  <c r="F852" i="1" l="1"/>
  <c r="G852" i="1"/>
  <c r="B854" i="1"/>
  <c r="C853" i="1"/>
  <c r="D853" i="1" s="1"/>
  <c r="E853" i="1" s="1"/>
  <c r="F853" i="1" l="1"/>
  <c r="G853" i="1"/>
  <c r="B855" i="1"/>
  <c r="C854" i="1"/>
  <c r="D854" i="1" s="1"/>
  <c r="E854" i="1" s="1"/>
  <c r="F854" i="1" l="1"/>
  <c r="G854" i="1"/>
  <c r="B856" i="1"/>
  <c r="C855" i="1"/>
  <c r="D855" i="1" s="1"/>
  <c r="E855" i="1" s="1"/>
  <c r="F855" i="1" l="1"/>
  <c r="G855" i="1"/>
  <c r="B857" i="1"/>
  <c r="C856" i="1"/>
  <c r="D856" i="1" s="1"/>
  <c r="E856" i="1" s="1"/>
  <c r="F856" i="1" l="1"/>
  <c r="G856" i="1"/>
  <c r="B858" i="1"/>
  <c r="C857" i="1"/>
  <c r="D857" i="1" s="1"/>
  <c r="E857" i="1" s="1"/>
  <c r="F857" i="1" l="1"/>
  <c r="G857" i="1"/>
  <c r="B859" i="1"/>
  <c r="C858" i="1"/>
  <c r="D858" i="1" s="1"/>
  <c r="E858" i="1" s="1"/>
  <c r="F858" i="1" l="1"/>
  <c r="G858" i="1"/>
  <c r="B860" i="1"/>
  <c r="C859" i="1"/>
  <c r="D859" i="1" s="1"/>
  <c r="E859" i="1" s="1"/>
  <c r="F859" i="1" l="1"/>
  <c r="G859" i="1"/>
  <c r="B861" i="1"/>
  <c r="C860" i="1"/>
  <c r="D860" i="1" s="1"/>
  <c r="E860" i="1" s="1"/>
  <c r="F860" i="1" l="1"/>
  <c r="G860" i="1"/>
  <c r="B862" i="1"/>
  <c r="C861" i="1"/>
  <c r="D861" i="1" s="1"/>
  <c r="E861" i="1" s="1"/>
  <c r="F861" i="1" l="1"/>
  <c r="G861" i="1"/>
  <c r="B863" i="1"/>
  <c r="C862" i="1"/>
  <c r="D862" i="1" s="1"/>
  <c r="E862" i="1" s="1"/>
  <c r="F862" i="1" l="1"/>
  <c r="G862" i="1"/>
  <c r="B864" i="1"/>
  <c r="C863" i="1"/>
  <c r="D863" i="1" s="1"/>
  <c r="E863" i="1" s="1"/>
  <c r="F863" i="1" l="1"/>
  <c r="G863" i="1"/>
  <c r="B865" i="1"/>
  <c r="C864" i="1"/>
  <c r="D864" i="1" s="1"/>
  <c r="E864" i="1" s="1"/>
  <c r="F864" i="1" l="1"/>
  <c r="G864" i="1"/>
  <c r="B866" i="1"/>
  <c r="C865" i="1"/>
  <c r="D865" i="1" s="1"/>
  <c r="E865" i="1" s="1"/>
  <c r="F865" i="1" l="1"/>
  <c r="G865" i="1"/>
  <c r="B867" i="1"/>
  <c r="C866" i="1"/>
  <c r="D866" i="1" s="1"/>
  <c r="E866" i="1" s="1"/>
  <c r="F866" i="1" l="1"/>
  <c r="G866" i="1"/>
  <c r="B868" i="1"/>
  <c r="C867" i="1"/>
  <c r="D867" i="1" s="1"/>
  <c r="E867" i="1" s="1"/>
  <c r="F867" i="1" l="1"/>
  <c r="G867" i="1"/>
  <c r="B869" i="1"/>
  <c r="C868" i="1"/>
  <c r="D868" i="1" s="1"/>
  <c r="E868" i="1" s="1"/>
  <c r="F868" i="1" l="1"/>
  <c r="G868" i="1"/>
  <c r="B870" i="1"/>
  <c r="C869" i="1"/>
  <c r="D869" i="1" s="1"/>
  <c r="E869" i="1" s="1"/>
  <c r="F869" i="1" l="1"/>
  <c r="G869" i="1"/>
  <c r="B871" i="1"/>
  <c r="C870" i="1"/>
  <c r="D870" i="1" s="1"/>
  <c r="E870" i="1" s="1"/>
  <c r="F870" i="1" l="1"/>
  <c r="G870" i="1"/>
  <c r="B872" i="1"/>
  <c r="C871" i="1"/>
  <c r="D871" i="1" s="1"/>
  <c r="E871" i="1" s="1"/>
  <c r="F871" i="1" l="1"/>
  <c r="G871" i="1"/>
  <c r="B873" i="1"/>
  <c r="C872" i="1"/>
  <c r="D872" i="1" s="1"/>
  <c r="E872" i="1" s="1"/>
  <c r="F872" i="1" l="1"/>
  <c r="G872" i="1"/>
  <c r="B874" i="1"/>
  <c r="C873" i="1"/>
  <c r="D873" i="1" s="1"/>
  <c r="E873" i="1" s="1"/>
  <c r="F873" i="1" l="1"/>
  <c r="G873" i="1"/>
  <c r="B875" i="1"/>
  <c r="C874" i="1"/>
  <c r="D874" i="1" s="1"/>
  <c r="E874" i="1" s="1"/>
  <c r="F874" i="1" l="1"/>
  <c r="G874" i="1"/>
  <c r="B876" i="1"/>
  <c r="C875" i="1"/>
  <c r="D875" i="1" s="1"/>
  <c r="E875" i="1" s="1"/>
  <c r="F875" i="1" l="1"/>
  <c r="G875" i="1"/>
  <c r="B877" i="1"/>
  <c r="C876" i="1"/>
  <c r="D876" i="1" s="1"/>
  <c r="E876" i="1" s="1"/>
  <c r="F876" i="1" l="1"/>
  <c r="G876" i="1"/>
  <c r="B878" i="1"/>
  <c r="C877" i="1"/>
  <c r="D877" i="1" s="1"/>
  <c r="E877" i="1" s="1"/>
  <c r="F877" i="1" l="1"/>
  <c r="G877" i="1"/>
  <c r="B879" i="1"/>
  <c r="C878" i="1"/>
  <c r="D878" i="1" s="1"/>
  <c r="E878" i="1" s="1"/>
  <c r="F878" i="1" l="1"/>
  <c r="G878" i="1"/>
  <c r="B880" i="1"/>
  <c r="C879" i="1"/>
  <c r="D879" i="1" s="1"/>
  <c r="E879" i="1" s="1"/>
  <c r="F879" i="1" l="1"/>
  <c r="G879" i="1"/>
  <c r="B881" i="1"/>
  <c r="C880" i="1"/>
  <c r="D880" i="1" s="1"/>
  <c r="E880" i="1" s="1"/>
  <c r="F880" i="1" l="1"/>
  <c r="G880" i="1"/>
  <c r="B882" i="1"/>
  <c r="C881" i="1"/>
  <c r="D881" i="1" s="1"/>
  <c r="E881" i="1" s="1"/>
  <c r="F881" i="1" l="1"/>
  <c r="G881" i="1"/>
  <c r="B883" i="1"/>
  <c r="C882" i="1"/>
  <c r="D882" i="1" s="1"/>
  <c r="E882" i="1" s="1"/>
  <c r="F882" i="1" l="1"/>
  <c r="G882" i="1"/>
  <c r="B884" i="1"/>
  <c r="C883" i="1"/>
  <c r="D883" i="1" s="1"/>
  <c r="E883" i="1" s="1"/>
  <c r="F883" i="1" l="1"/>
  <c r="G883" i="1"/>
  <c r="B885" i="1"/>
  <c r="C884" i="1"/>
  <c r="D884" i="1" s="1"/>
  <c r="E884" i="1" s="1"/>
  <c r="F884" i="1" l="1"/>
  <c r="G884" i="1"/>
  <c r="B886" i="1"/>
  <c r="C885" i="1"/>
  <c r="D885" i="1" s="1"/>
  <c r="E885" i="1" s="1"/>
  <c r="F885" i="1" l="1"/>
  <c r="G885" i="1"/>
  <c r="B887" i="1"/>
  <c r="C886" i="1"/>
  <c r="D886" i="1" s="1"/>
  <c r="E886" i="1" s="1"/>
  <c r="F886" i="1" l="1"/>
  <c r="G886" i="1"/>
  <c r="B888" i="1"/>
  <c r="C887" i="1"/>
  <c r="D887" i="1" s="1"/>
  <c r="E887" i="1" s="1"/>
  <c r="F887" i="1" l="1"/>
  <c r="G887" i="1"/>
  <c r="B889" i="1"/>
  <c r="C888" i="1"/>
  <c r="D888" i="1" s="1"/>
  <c r="E888" i="1" s="1"/>
  <c r="F888" i="1" l="1"/>
  <c r="G888" i="1"/>
  <c r="B890" i="1"/>
  <c r="C889" i="1"/>
  <c r="D889" i="1" s="1"/>
  <c r="E889" i="1" s="1"/>
  <c r="F889" i="1" l="1"/>
  <c r="G889" i="1"/>
  <c r="B891" i="1"/>
  <c r="C890" i="1"/>
  <c r="D890" i="1" s="1"/>
  <c r="E890" i="1" s="1"/>
  <c r="F890" i="1" l="1"/>
  <c r="G890" i="1"/>
  <c r="B892" i="1"/>
  <c r="C891" i="1"/>
  <c r="D891" i="1" s="1"/>
  <c r="E891" i="1" s="1"/>
  <c r="F891" i="1" l="1"/>
  <c r="G891" i="1"/>
  <c r="B893" i="1"/>
  <c r="C892" i="1"/>
  <c r="D892" i="1" s="1"/>
  <c r="E892" i="1" s="1"/>
  <c r="F892" i="1" l="1"/>
  <c r="G892" i="1"/>
  <c r="B894" i="1"/>
  <c r="C893" i="1"/>
  <c r="D893" i="1" s="1"/>
  <c r="E893" i="1" s="1"/>
  <c r="F893" i="1" l="1"/>
  <c r="G893" i="1"/>
  <c r="B895" i="1"/>
  <c r="C894" i="1"/>
  <c r="D894" i="1" s="1"/>
  <c r="E894" i="1" s="1"/>
  <c r="F894" i="1" l="1"/>
  <c r="G894" i="1"/>
  <c r="B896" i="1"/>
  <c r="C895" i="1"/>
  <c r="D895" i="1" s="1"/>
  <c r="E895" i="1" s="1"/>
  <c r="F895" i="1" l="1"/>
  <c r="G895" i="1"/>
  <c r="B897" i="1"/>
  <c r="C896" i="1"/>
  <c r="D896" i="1" s="1"/>
  <c r="E896" i="1" s="1"/>
  <c r="F896" i="1" l="1"/>
  <c r="G896" i="1"/>
  <c r="B898" i="1"/>
  <c r="C897" i="1"/>
  <c r="D897" i="1" s="1"/>
  <c r="E897" i="1" s="1"/>
  <c r="F897" i="1" l="1"/>
  <c r="G897" i="1"/>
  <c r="B899" i="1"/>
  <c r="C898" i="1"/>
  <c r="D898" i="1" s="1"/>
  <c r="E898" i="1" s="1"/>
  <c r="F898" i="1" l="1"/>
  <c r="G898" i="1"/>
  <c r="B900" i="1"/>
  <c r="C899" i="1"/>
  <c r="D899" i="1" s="1"/>
  <c r="E899" i="1" s="1"/>
  <c r="F899" i="1" l="1"/>
  <c r="G899" i="1"/>
  <c r="B901" i="1"/>
  <c r="C900" i="1"/>
  <c r="D900" i="1" s="1"/>
  <c r="E900" i="1" s="1"/>
  <c r="F900" i="1" l="1"/>
  <c r="G900" i="1"/>
  <c r="B902" i="1"/>
  <c r="C901" i="1"/>
  <c r="D901" i="1" s="1"/>
  <c r="E901" i="1" s="1"/>
  <c r="F901" i="1" l="1"/>
  <c r="G901" i="1"/>
  <c r="B903" i="1"/>
  <c r="C902" i="1"/>
  <c r="D902" i="1" s="1"/>
  <c r="E902" i="1" s="1"/>
  <c r="F902" i="1" l="1"/>
  <c r="G902" i="1"/>
  <c r="B904" i="1"/>
  <c r="C903" i="1"/>
  <c r="D903" i="1" s="1"/>
  <c r="E903" i="1" s="1"/>
  <c r="F903" i="1" l="1"/>
  <c r="G903" i="1"/>
  <c r="B905" i="1"/>
  <c r="C904" i="1"/>
  <c r="D904" i="1" s="1"/>
  <c r="E904" i="1" s="1"/>
  <c r="F904" i="1" l="1"/>
  <c r="G904" i="1"/>
  <c r="B906" i="1"/>
  <c r="C905" i="1"/>
  <c r="D905" i="1" s="1"/>
  <c r="E905" i="1" s="1"/>
  <c r="F905" i="1" l="1"/>
  <c r="G905" i="1"/>
  <c r="B907" i="1"/>
  <c r="C906" i="1"/>
  <c r="D906" i="1" s="1"/>
  <c r="E906" i="1" s="1"/>
  <c r="F906" i="1" l="1"/>
  <c r="G906" i="1"/>
  <c r="B908" i="1"/>
  <c r="C907" i="1"/>
  <c r="D907" i="1" s="1"/>
  <c r="E907" i="1" s="1"/>
  <c r="F907" i="1" l="1"/>
  <c r="G907" i="1"/>
  <c r="B909" i="1"/>
  <c r="C908" i="1"/>
  <c r="D908" i="1" s="1"/>
  <c r="E908" i="1" s="1"/>
  <c r="F908" i="1" l="1"/>
  <c r="G908" i="1"/>
  <c r="B910" i="1"/>
  <c r="C909" i="1"/>
  <c r="D909" i="1" s="1"/>
  <c r="E909" i="1" s="1"/>
  <c r="F909" i="1" l="1"/>
  <c r="G909" i="1"/>
  <c r="B911" i="1"/>
  <c r="C910" i="1"/>
  <c r="D910" i="1" s="1"/>
  <c r="E910" i="1" s="1"/>
  <c r="F910" i="1" l="1"/>
  <c r="G910" i="1"/>
  <c r="B912" i="1"/>
  <c r="C911" i="1"/>
  <c r="D911" i="1" s="1"/>
  <c r="E911" i="1" s="1"/>
  <c r="F911" i="1" l="1"/>
  <c r="G911" i="1"/>
  <c r="B913" i="1"/>
  <c r="C912" i="1"/>
  <c r="D912" i="1" s="1"/>
  <c r="E912" i="1" s="1"/>
  <c r="F912" i="1" l="1"/>
  <c r="G912" i="1"/>
  <c r="B914" i="1"/>
  <c r="C913" i="1"/>
  <c r="D913" i="1" s="1"/>
  <c r="E913" i="1" s="1"/>
  <c r="F913" i="1" l="1"/>
  <c r="G913" i="1"/>
  <c r="B915" i="1"/>
  <c r="C914" i="1"/>
  <c r="D914" i="1" s="1"/>
  <c r="E914" i="1" s="1"/>
  <c r="F914" i="1" l="1"/>
  <c r="G914" i="1"/>
  <c r="B916" i="1"/>
  <c r="C915" i="1"/>
  <c r="D915" i="1" s="1"/>
  <c r="E915" i="1" s="1"/>
  <c r="F915" i="1" l="1"/>
  <c r="G915" i="1"/>
  <c r="B917" i="1"/>
  <c r="C916" i="1"/>
  <c r="D916" i="1" s="1"/>
  <c r="E916" i="1" s="1"/>
  <c r="F916" i="1" l="1"/>
  <c r="G916" i="1"/>
  <c r="B918" i="1"/>
  <c r="C917" i="1"/>
  <c r="D917" i="1" s="1"/>
  <c r="E917" i="1" s="1"/>
  <c r="F917" i="1" l="1"/>
  <c r="G917" i="1"/>
  <c r="B919" i="1"/>
  <c r="C918" i="1"/>
  <c r="D918" i="1" s="1"/>
  <c r="E918" i="1" s="1"/>
  <c r="F918" i="1" l="1"/>
  <c r="G918" i="1"/>
  <c r="B920" i="1"/>
  <c r="C919" i="1"/>
  <c r="D919" i="1" s="1"/>
  <c r="E919" i="1" s="1"/>
  <c r="F919" i="1" l="1"/>
  <c r="G919" i="1"/>
  <c r="B921" i="1"/>
  <c r="C920" i="1"/>
  <c r="D920" i="1" s="1"/>
  <c r="E920" i="1" s="1"/>
  <c r="F920" i="1" l="1"/>
  <c r="G920" i="1"/>
  <c r="B922" i="1"/>
  <c r="C921" i="1"/>
  <c r="D921" i="1" s="1"/>
  <c r="E921" i="1" s="1"/>
  <c r="F921" i="1" l="1"/>
  <c r="G921" i="1"/>
  <c r="B923" i="1"/>
  <c r="C922" i="1"/>
  <c r="D922" i="1" s="1"/>
  <c r="E922" i="1" s="1"/>
  <c r="F922" i="1" l="1"/>
  <c r="G922" i="1"/>
  <c r="B924" i="1"/>
  <c r="C923" i="1"/>
  <c r="D923" i="1" s="1"/>
  <c r="E923" i="1" s="1"/>
  <c r="F923" i="1" l="1"/>
  <c r="G923" i="1"/>
  <c r="B925" i="1"/>
  <c r="C924" i="1"/>
  <c r="D924" i="1" s="1"/>
  <c r="E924" i="1" s="1"/>
  <c r="F924" i="1" l="1"/>
  <c r="G924" i="1"/>
  <c r="B926" i="1"/>
  <c r="C925" i="1"/>
  <c r="D925" i="1" s="1"/>
  <c r="E925" i="1" s="1"/>
  <c r="F925" i="1" l="1"/>
  <c r="G925" i="1"/>
  <c r="B927" i="1"/>
  <c r="C926" i="1"/>
  <c r="D926" i="1" s="1"/>
  <c r="E926" i="1" s="1"/>
  <c r="F926" i="1" l="1"/>
  <c r="G926" i="1"/>
  <c r="B928" i="1"/>
  <c r="C927" i="1"/>
  <c r="D927" i="1" s="1"/>
  <c r="E927" i="1" s="1"/>
  <c r="F927" i="1" l="1"/>
  <c r="G927" i="1"/>
  <c r="B929" i="1"/>
  <c r="C928" i="1"/>
  <c r="D928" i="1" s="1"/>
  <c r="E928" i="1" s="1"/>
  <c r="F928" i="1" l="1"/>
  <c r="G928" i="1"/>
  <c r="B930" i="1"/>
  <c r="C929" i="1"/>
  <c r="D929" i="1" s="1"/>
  <c r="E929" i="1" s="1"/>
  <c r="F929" i="1" l="1"/>
  <c r="G929" i="1"/>
  <c r="B931" i="1"/>
  <c r="C930" i="1"/>
  <c r="D930" i="1" s="1"/>
  <c r="E930" i="1" s="1"/>
  <c r="F930" i="1" l="1"/>
  <c r="G930" i="1"/>
  <c r="B932" i="1"/>
  <c r="C931" i="1"/>
  <c r="D931" i="1" s="1"/>
  <c r="E931" i="1" s="1"/>
  <c r="F931" i="1" l="1"/>
  <c r="G931" i="1"/>
  <c r="B933" i="1"/>
  <c r="C932" i="1"/>
  <c r="D932" i="1" s="1"/>
  <c r="E932" i="1" s="1"/>
  <c r="F932" i="1" l="1"/>
  <c r="G932" i="1"/>
  <c r="B934" i="1"/>
  <c r="C933" i="1"/>
  <c r="D933" i="1" s="1"/>
  <c r="E933" i="1" s="1"/>
  <c r="F933" i="1" l="1"/>
  <c r="G933" i="1"/>
  <c r="B935" i="1"/>
  <c r="C934" i="1"/>
  <c r="D934" i="1" s="1"/>
  <c r="E934" i="1" s="1"/>
  <c r="F934" i="1" l="1"/>
  <c r="G934" i="1"/>
  <c r="B936" i="1"/>
  <c r="C935" i="1"/>
  <c r="D935" i="1" s="1"/>
  <c r="E935" i="1" s="1"/>
  <c r="F935" i="1" l="1"/>
  <c r="G935" i="1"/>
  <c r="B937" i="1"/>
  <c r="C936" i="1"/>
  <c r="D936" i="1" s="1"/>
  <c r="E936" i="1" s="1"/>
  <c r="F936" i="1" l="1"/>
  <c r="G936" i="1"/>
  <c r="B938" i="1"/>
  <c r="C937" i="1"/>
  <c r="D937" i="1" s="1"/>
  <c r="E937" i="1" s="1"/>
  <c r="F937" i="1" l="1"/>
  <c r="G937" i="1"/>
  <c r="B939" i="1"/>
  <c r="C938" i="1"/>
  <c r="D938" i="1" s="1"/>
  <c r="E938" i="1" s="1"/>
  <c r="F938" i="1" l="1"/>
  <c r="G938" i="1"/>
  <c r="B940" i="1"/>
  <c r="C939" i="1"/>
  <c r="D939" i="1" s="1"/>
  <c r="E939" i="1" s="1"/>
  <c r="F939" i="1" l="1"/>
  <c r="G939" i="1"/>
  <c r="B941" i="1"/>
  <c r="C940" i="1"/>
  <c r="D940" i="1" s="1"/>
  <c r="E940" i="1" s="1"/>
  <c r="F940" i="1" l="1"/>
  <c r="G940" i="1"/>
  <c r="B942" i="1"/>
  <c r="C941" i="1"/>
  <c r="D941" i="1" s="1"/>
  <c r="E941" i="1" s="1"/>
  <c r="F941" i="1" l="1"/>
  <c r="G941" i="1"/>
  <c r="B943" i="1"/>
  <c r="C942" i="1"/>
  <c r="D942" i="1" s="1"/>
  <c r="E942" i="1" s="1"/>
  <c r="F942" i="1" l="1"/>
  <c r="G942" i="1"/>
  <c r="B944" i="1"/>
  <c r="C943" i="1"/>
  <c r="D943" i="1" s="1"/>
  <c r="E943" i="1" s="1"/>
  <c r="F943" i="1" l="1"/>
  <c r="G943" i="1"/>
  <c r="B945" i="1"/>
  <c r="C944" i="1"/>
  <c r="D944" i="1" s="1"/>
  <c r="E944" i="1" s="1"/>
  <c r="F944" i="1" l="1"/>
  <c r="G944" i="1"/>
  <c r="B946" i="1"/>
  <c r="C945" i="1"/>
  <c r="D945" i="1" s="1"/>
  <c r="E945" i="1" s="1"/>
  <c r="F945" i="1" l="1"/>
  <c r="G945" i="1"/>
  <c r="B947" i="1"/>
  <c r="C946" i="1"/>
  <c r="D946" i="1" s="1"/>
  <c r="E946" i="1" s="1"/>
  <c r="F946" i="1" l="1"/>
  <c r="G946" i="1"/>
  <c r="B948" i="1"/>
  <c r="C947" i="1"/>
  <c r="D947" i="1" s="1"/>
  <c r="E947" i="1" s="1"/>
  <c r="F947" i="1" l="1"/>
  <c r="G947" i="1"/>
  <c r="B949" i="1"/>
  <c r="C948" i="1"/>
  <c r="D948" i="1" s="1"/>
  <c r="E948" i="1" s="1"/>
  <c r="F948" i="1" l="1"/>
  <c r="G948" i="1"/>
  <c r="B950" i="1"/>
  <c r="C949" i="1"/>
  <c r="D949" i="1" s="1"/>
  <c r="E949" i="1" s="1"/>
  <c r="F949" i="1" l="1"/>
  <c r="G949" i="1"/>
  <c r="B951" i="1"/>
  <c r="C950" i="1"/>
  <c r="D950" i="1" s="1"/>
  <c r="E950" i="1" s="1"/>
  <c r="F950" i="1" l="1"/>
  <c r="G950" i="1"/>
  <c r="B952" i="1"/>
  <c r="C951" i="1"/>
  <c r="D951" i="1" s="1"/>
  <c r="E951" i="1" s="1"/>
  <c r="F951" i="1" l="1"/>
  <c r="G951" i="1"/>
  <c r="B953" i="1"/>
  <c r="C952" i="1"/>
  <c r="D952" i="1" s="1"/>
  <c r="E952" i="1" s="1"/>
  <c r="F952" i="1" l="1"/>
  <c r="G952" i="1"/>
  <c r="B954" i="1"/>
  <c r="C953" i="1"/>
  <c r="D953" i="1" s="1"/>
  <c r="E953" i="1" s="1"/>
  <c r="F953" i="1" l="1"/>
  <c r="G953" i="1"/>
  <c r="B955" i="1"/>
  <c r="C954" i="1"/>
  <c r="D954" i="1" s="1"/>
  <c r="E954" i="1" s="1"/>
  <c r="F954" i="1" l="1"/>
  <c r="G954" i="1"/>
  <c r="B956" i="1"/>
  <c r="C955" i="1"/>
  <c r="D955" i="1" s="1"/>
  <c r="E955" i="1" s="1"/>
  <c r="F955" i="1" l="1"/>
  <c r="G955" i="1"/>
  <c r="B957" i="1"/>
  <c r="C956" i="1"/>
  <c r="D956" i="1" s="1"/>
  <c r="E956" i="1" s="1"/>
  <c r="F956" i="1" l="1"/>
  <c r="G956" i="1"/>
  <c r="B958" i="1"/>
  <c r="C957" i="1"/>
  <c r="D957" i="1" s="1"/>
  <c r="E957" i="1" s="1"/>
  <c r="F957" i="1" l="1"/>
  <c r="G957" i="1"/>
  <c r="B959" i="1"/>
  <c r="C958" i="1"/>
  <c r="D958" i="1" s="1"/>
  <c r="E958" i="1" s="1"/>
  <c r="F958" i="1" l="1"/>
  <c r="G958" i="1"/>
  <c r="B960" i="1"/>
  <c r="C959" i="1"/>
  <c r="D959" i="1" s="1"/>
  <c r="E959" i="1" s="1"/>
  <c r="F959" i="1" l="1"/>
  <c r="G959" i="1"/>
  <c r="B961" i="1"/>
  <c r="C960" i="1"/>
  <c r="D960" i="1" s="1"/>
  <c r="E960" i="1" s="1"/>
  <c r="F960" i="1" l="1"/>
  <c r="G960" i="1"/>
  <c r="B962" i="1"/>
  <c r="C961" i="1"/>
  <c r="D961" i="1" s="1"/>
  <c r="E961" i="1" s="1"/>
  <c r="F961" i="1" l="1"/>
  <c r="G961" i="1"/>
  <c r="B963" i="1"/>
  <c r="C962" i="1"/>
  <c r="D962" i="1" s="1"/>
  <c r="E962" i="1" s="1"/>
  <c r="F962" i="1" l="1"/>
  <c r="G962" i="1"/>
  <c r="B964" i="1"/>
  <c r="C963" i="1"/>
  <c r="D963" i="1" s="1"/>
  <c r="E963" i="1" s="1"/>
  <c r="F963" i="1" l="1"/>
  <c r="G963" i="1"/>
  <c r="B965" i="1"/>
  <c r="C964" i="1"/>
  <c r="D964" i="1" s="1"/>
  <c r="E964" i="1" s="1"/>
  <c r="F964" i="1" l="1"/>
  <c r="G964" i="1"/>
  <c r="B966" i="1"/>
  <c r="C965" i="1"/>
  <c r="D965" i="1" s="1"/>
  <c r="E965" i="1" s="1"/>
  <c r="F965" i="1" l="1"/>
  <c r="G965" i="1"/>
  <c r="B967" i="1"/>
  <c r="C966" i="1"/>
  <c r="D966" i="1" s="1"/>
  <c r="E966" i="1" s="1"/>
  <c r="F966" i="1" l="1"/>
  <c r="G966" i="1"/>
  <c r="B968" i="1"/>
  <c r="C967" i="1"/>
  <c r="D967" i="1" s="1"/>
  <c r="E967" i="1" s="1"/>
  <c r="F967" i="1" l="1"/>
  <c r="G967" i="1"/>
  <c r="B969" i="1"/>
  <c r="C968" i="1"/>
  <c r="D968" i="1" s="1"/>
  <c r="E968" i="1" s="1"/>
  <c r="F968" i="1" l="1"/>
  <c r="G968" i="1"/>
  <c r="B970" i="1"/>
  <c r="C969" i="1"/>
  <c r="D969" i="1" s="1"/>
  <c r="E969" i="1" s="1"/>
  <c r="F969" i="1" l="1"/>
  <c r="G969" i="1"/>
  <c r="B971" i="1"/>
  <c r="C970" i="1"/>
  <c r="D970" i="1" s="1"/>
  <c r="E970" i="1" s="1"/>
  <c r="F970" i="1" l="1"/>
  <c r="G970" i="1"/>
  <c r="B972" i="1"/>
  <c r="C971" i="1"/>
  <c r="D971" i="1" s="1"/>
  <c r="E971" i="1" s="1"/>
  <c r="F971" i="1" l="1"/>
  <c r="G971" i="1"/>
  <c r="B973" i="1"/>
  <c r="C972" i="1"/>
  <c r="D972" i="1" s="1"/>
  <c r="E972" i="1" s="1"/>
  <c r="F972" i="1" l="1"/>
  <c r="G972" i="1"/>
  <c r="B974" i="1"/>
  <c r="C973" i="1"/>
  <c r="D973" i="1" s="1"/>
  <c r="E973" i="1" s="1"/>
  <c r="F973" i="1" l="1"/>
  <c r="G973" i="1"/>
  <c r="B975" i="1"/>
  <c r="C974" i="1"/>
  <c r="D974" i="1" s="1"/>
  <c r="E974" i="1" s="1"/>
  <c r="F974" i="1" l="1"/>
  <c r="G974" i="1"/>
  <c r="B976" i="1"/>
  <c r="C975" i="1"/>
  <c r="D975" i="1" s="1"/>
  <c r="E975" i="1" s="1"/>
  <c r="F975" i="1" l="1"/>
  <c r="G975" i="1"/>
  <c r="B977" i="1"/>
  <c r="C976" i="1"/>
  <c r="D976" i="1" s="1"/>
  <c r="E976" i="1" s="1"/>
  <c r="F976" i="1" l="1"/>
  <c r="G976" i="1"/>
  <c r="B978" i="1"/>
  <c r="C977" i="1"/>
  <c r="D977" i="1" s="1"/>
  <c r="E977" i="1" s="1"/>
  <c r="F977" i="1" l="1"/>
  <c r="G977" i="1"/>
  <c r="B979" i="1"/>
  <c r="C978" i="1"/>
  <c r="D978" i="1" s="1"/>
  <c r="E978" i="1" s="1"/>
  <c r="F978" i="1" l="1"/>
  <c r="G978" i="1"/>
  <c r="B980" i="1"/>
  <c r="C979" i="1"/>
  <c r="D979" i="1" s="1"/>
  <c r="E979" i="1" s="1"/>
  <c r="F979" i="1" l="1"/>
  <c r="G979" i="1"/>
  <c r="B981" i="1"/>
  <c r="C980" i="1"/>
  <c r="D980" i="1" s="1"/>
  <c r="E980" i="1" s="1"/>
  <c r="F980" i="1" l="1"/>
  <c r="G980" i="1"/>
  <c r="B982" i="1"/>
  <c r="C981" i="1"/>
  <c r="D981" i="1" s="1"/>
  <c r="E981" i="1" s="1"/>
  <c r="F981" i="1" l="1"/>
  <c r="G981" i="1"/>
  <c r="B983" i="1"/>
  <c r="C982" i="1"/>
  <c r="D982" i="1" s="1"/>
  <c r="E982" i="1" s="1"/>
  <c r="F982" i="1" l="1"/>
  <c r="G982" i="1"/>
  <c r="B984" i="1"/>
  <c r="C983" i="1"/>
  <c r="D983" i="1" s="1"/>
  <c r="E983" i="1" s="1"/>
  <c r="F983" i="1" l="1"/>
  <c r="G983" i="1"/>
  <c r="B985" i="1"/>
  <c r="C984" i="1"/>
  <c r="D984" i="1" s="1"/>
  <c r="E984" i="1" s="1"/>
  <c r="F984" i="1" l="1"/>
  <c r="G984" i="1"/>
  <c r="B986" i="1"/>
  <c r="C985" i="1"/>
  <c r="D985" i="1" s="1"/>
  <c r="E985" i="1" s="1"/>
  <c r="F985" i="1" l="1"/>
  <c r="G985" i="1"/>
  <c r="B987" i="1"/>
  <c r="C986" i="1"/>
  <c r="D986" i="1" s="1"/>
  <c r="E986" i="1" s="1"/>
  <c r="F986" i="1" l="1"/>
  <c r="G986" i="1"/>
  <c r="B988" i="1"/>
  <c r="C987" i="1"/>
  <c r="D987" i="1" s="1"/>
  <c r="E987" i="1" s="1"/>
  <c r="F987" i="1" l="1"/>
  <c r="G987" i="1"/>
  <c r="B989" i="1"/>
  <c r="C988" i="1"/>
  <c r="D988" i="1" s="1"/>
  <c r="E988" i="1" s="1"/>
  <c r="F988" i="1" l="1"/>
  <c r="G988" i="1"/>
  <c r="B990" i="1"/>
  <c r="C989" i="1"/>
  <c r="D989" i="1" s="1"/>
  <c r="E989" i="1" s="1"/>
  <c r="F989" i="1" l="1"/>
  <c r="G989" i="1"/>
  <c r="B991" i="1"/>
  <c r="C990" i="1"/>
  <c r="D990" i="1" s="1"/>
  <c r="E990" i="1" s="1"/>
  <c r="F990" i="1" l="1"/>
  <c r="G990" i="1"/>
  <c r="B992" i="1"/>
  <c r="C991" i="1"/>
  <c r="D991" i="1" s="1"/>
  <c r="E991" i="1" s="1"/>
  <c r="F991" i="1" l="1"/>
  <c r="G991" i="1"/>
  <c r="B993" i="1"/>
  <c r="C992" i="1"/>
  <c r="D992" i="1" s="1"/>
  <c r="E992" i="1" s="1"/>
  <c r="F992" i="1" l="1"/>
  <c r="G992" i="1"/>
  <c r="B994" i="1"/>
  <c r="C993" i="1"/>
  <c r="D993" i="1" s="1"/>
  <c r="E993" i="1" s="1"/>
  <c r="F993" i="1" l="1"/>
  <c r="G993" i="1"/>
  <c r="B995" i="1"/>
  <c r="C994" i="1"/>
  <c r="D994" i="1" s="1"/>
  <c r="E994" i="1" s="1"/>
  <c r="F994" i="1" l="1"/>
  <c r="G994" i="1"/>
  <c r="B996" i="1"/>
  <c r="C995" i="1"/>
  <c r="D995" i="1" s="1"/>
  <c r="E995" i="1" s="1"/>
  <c r="F995" i="1" l="1"/>
  <c r="G995" i="1"/>
  <c r="B997" i="1"/>
  <c r="C996" i="1"/>
  <c r="D996" i="1" s="1"/>
  <c r="E996" i="1" s="1"/>
  <c r="F996" i="1" l="1"/>
  <c r="G996" i="1"/>
  <c r="B998" i="1"/>
  <c r="C997" i="1"/>
  <c r="D997" i="1" s="1"/>
  <c r="E997" i="1" s="1"/>
  <c r="F997" i="1" l="1"/>
  <c r="G997" i="1"/>
  <c r="B999" i="1"/>
  <c r="C998" i="1"/>
  <c r="D998" i="1" s="1"/>
  <c r="E998" i="1" s="1"/>
  <c r="F998" i="1" l="1"/>
  <c r="G998" i="1"/>
  <c r="B1000" i="1"/>
  <c r="C999" i="1"/>
  <c r="D999" i="1" s="1"/>
  <c r="E999" i="1" s="1"/>
  <c r="F999" i="1" l="1"/>
  <c r="G999" i="1"/>
  <c r="B1001" i="1"/>
  <c r="C1000" i="1"/>
  <c r="D1000" i="1" s="1"/>
  <c r="E1000" i="1" s="1"/>
  <c r="F1000" i="1" l="1"/>
  <c r="G1000" i="1"/>
  <c r="B1002" i="1"/>
  <c r="C1001" i="1"/>
  <c r="D1001" i="1" s="1"/>
  <c r="E1001" i="1" s="1"/>
  <c r="F1001" i="1" l="1"/>
  <c r="G1001" i="1"/>
  <c r="B1003" i="1"/>
  <c r="C1002" i="1"/>
  <c r="D1002" i="1" s="1"/>
  <c r="E1002" i="1" s="1"/>
  <c r="F1002" i="1" l="1"/>
  <c r="G1002" i="1"/>
  <c r="B1004" i="1"/>
  <c r="C1003" i="1"/>
  <c r="D1003" i="1" s="1"/>
  <c r="E1003" i="1" s="1"/>
  <c r="F1003" i="1" l="1"/>
  <c r="G1003" i="1"/>
  <c r="B1005" i="1"/>
  <c r="C1004" i="1"/>
  <c r="D1004" i="1" s="1"/>
  <c r="E1004" i="1" s="1"/>
  <c r="F1004" i="1" l="1"/>
  <c r="G1004" i="1"/>
  <c r="B1006" i="1"/>
  <c r="C1005" i="1"/>
  <c r="D1005" i="1" s="1"/>
  <c r="E1005" i="1" s="1"/>
  <c r="F1005" i="1" l="1"/>
  <c r="G1005" i="1"/>
  <c r="B1007" i="1"/>
  <c r="C1006" i="1"/>
  <c r="D1006" i="1" s="1"/>
  <c r="E1006" i="1" s="1"/>
  <c r="F1006" i="1" l="1"/>
  <c r="G1006" i="1"/>
  <c r="B1008" i="1"/>
  <c r="C1007" i="1"/>
  <c r="D1007" i="1" s="1"/>
  <c r="E1007" i="1" s="1"/>
  <c r="F1007" i="1" l="1"/>
  <c r="G1007" i="1"/>
  <c r="B1009" i="1"/>
  <c r="C1008" i="1"/>
  <c r="D1008" i="1" s="1"/>
  <c r="E1008" i="1" s="1"/>
  <c r="F1008" i="1" l="1"/>
  <c r="G1008" i="1"/>
  <c r="B1010" i="1"/>
  <c r="C1009" i="1"/>
  <c r="D1009" i="1" s="1"/>
  <c r="E1009" i="1" s="1"/>
  <c r="F1009" i="1" l="1"/>
  <c r="G1009" i="1"/>
  <c r="B1011" i="1"/>
  <c r="C1010" i="1"/>
  <c r="D1010" i="1" s="1"/>
  <c r="E1010" i="1" s="1"/>
  <c r="F1010" i="1" l="1"/>
  <c r="G1010" i="1"/>
  <c r="B1012" i="1"/>
  <c r="C1011" i="1"/>
  <c r="D1011" i="1" s="1"/>
  <c r="E1011" i="1" s="1"/>
  <c r="F1011" i="1" l="1"/>
  <c r="G1011" i="1"/>
  <c r="B1013" i="1"/>
  <c r="C1012" i="1"/>
  <c r="D1012" i="1" s="1"/>
  <c r="E1012" i="1" s="1"/>
  <c r="F1012" i="1" l="1"/>
  <c r="G1012" i="1"/>
  <c r="B1014" i="1"/>
  <c r="C1013" i="1"/>
  <c r="D1013" i="1" s="1"/>
  <c r="E1013" i="1" s="1"/>
  <c r="F1013" i="1" l="1"/>
  <c r="G1013" i="1"/>
  <c r="B1015" i="1"/>
  <c r="C1014" i="1"/>
  <c r="D1014" i="1" s="1"/>
  <c r="E1014" i="1" s="1"/>
  <c r="F1014" i="1" l="1"/>
  <c r="G1014" i="1"/>
  <c r="B1016" i="1"/>
  <c r="C1015" i="1"/>
  <c r="D1015" i="1" s="1"/>
  <c r="E1015" i="1" s="1"/>
  <c r="F1015" i="1" l="1"/>
  <c r="G1015" i="1"/>
  <c r="B1017" i="1"/>
  <c r="C1016" i="1"/>
  <c r="D1016" i="1" s="1"/>
  <c r="E1016" i="1" s="1"/>
  <c r="F1016" i="1" l="1"/>
  <c r="G1016" i="1"/>
  <c r="B1018" i="1"/>
  <c r="C1017" i="1"/>
  <c r="D1017" i="1" s="1"/>
  <c r="E1017" i="1" s="1"/>
  <c r="F1017" i="1" l="1"/>
  <c r="G1017" i="1"/>
  <c r="B1019" i="1"/>
  <c r="C1018" i="1"/>
  <c r="D1018" i="1" s="1"/>
  <c r="E1018" i="1" s="1"/>
  <c r="F1018" i="1" l="1"/>
  <c r="G1018" i="1"/>
  <c r="B1020" i="1"/>
  <c r="C1019" i="1"/>
  <c r="D1019" i="1" s="1"/>
  <c r="E1019" i="1" s="1"/>
  <c r="F1019" i="1" l="1"/>
  <c r="G1019" i="1"/>
  <c r="B1021" i="1"/>
  <c r="C1020" i="1"/>
  <c r="D1020" i="1" s="1"/>
  <c r="E1020" i="1" s="1"/>
  <c r="F1020" i="1" l="1"/>
  <c r="G1020" i="1"/>
  <c r="B1022" i="1"/>
  <c r="C1021" i="1"/>
  <c r="D1021" i="1" s="1"/>
  <c r="E1021" i="1" s="1"/>
  <c r="F1021" i="1" l="1"/>
  <c r="G1021" i="1"/>
  <c r="B1023" i="1"/>
  <c r="C1022" i="1"/>
  <c r="D1022" i="1" s="1"/>
  <c r="E1022" i="1" s="1"/>
  <c r="F1022" i="1" l="1"/>
  <c r="G1022" i="1"/>
  <c r="B1024" i="1"/>
  <c r="C1023" i="1"/>
  <c r="D1023" i="1" s="1"/>
  <c r="E1023" i="1" s="1"/>
  <c r="F1023" i="1" l="1"/>
  <c r="G1023" i="1"/>
  <c r="B1025" i="1"/>
  <c r="C1024" i="1"/>
  <c r="D1024" i="1" s="1"/>
  <c r="E1024" i="1" s="1"/>
  <c r="F1024" i="1" l="1"/>
  <c r="G1024" i="1"/>
  <c r="B1026" i="1"/>
  <c r="C1025" i="1"/>
  <c r="D1025" i="1" s="1"/>
  <c r="E1025" i="1" s="1"/>
  <c r="F1025" i="1" l="1"/>
  <c r="G1025" i="1"/>
  <c r="B1027" i="1"/>
  <c r="C1026" i="1"/>
  <c r="D1026" i="1" s="1"/>
  <c r="E1026" i="1" s="1"/>
  <c r="F1026" i="1" l="1"/>
  <c r="G1026" i="1"/>
  <c r="B1028" i="1"/>
  <c r="C1027" i="1"/>
  <c r="D1027" i="1" s="1"/>
  <c r="E1027" i="1" s="1"/>
  <c r="F1027" i="1" l="1"/>
  <c r="G1027" i="1"/>
  <c r="B1029" i="1"/>
  <c r="C1028" i="1"/>
  <c r="D1028" i="1" s="1"/>
  <c r="E1028" i="1" s="1"/>
  <c r="F1028" i="1" l="1"/>
  <c r="G1028" i="1"/>
  <c r="B1030" i="1"/>
  <c r="C1029" i="1"/>
  <c r="D1029" i="1" s="1"/>
  <c r="E1029" i="1" s="1"/>
  <c r="F1029" i="1" l="1"/>
  <c r="G1029" i="1"/>
  <c r="B1031" i="1"/>
  <c r="C1030" i="1"/>
  <c r="D1030" i="1" s="1"/>
  <c r="E1030" i="1" s="1"/>
  <c r="F1030" i="1" l="1"/>
  <c r="G1030" i="1"/>
  <c r="B1032" i="1"/>
  <c r="C1031" i="1"/>
  <c r="D1031" i="1" s="1"/>
  <c r="E1031" i="1" s="1"/>
  <c r="F1031" i="1" l="1"/>
  <c r="G1031" i="1"/>
  <c r="B1033" i="1"/>
  <c r="C1032" i="1"/>
  <c r="D1032" i="1" s="1"/>
  <c r="E1032" i="1" s="1"/>
  <c r="F1032" i="1" l="1"/>
  <c r="G1032" i="1"/>
  <c r="B1034" i="1"/>
  <c r="C1033" i="1"/>
  <c r="D1033" i="1" s="1"/>
  <c r="E1033" i="1" s="1"/>
  <c r="F1033" i="1" l="1"/>
  <c r="G1033" i="1"/>
  <c r="B1035" i="1"/>
  <c r="C1034" i="1"/>
  <c r="D1034" i="1" s="1"/>
  <c r="E1034" i="1" s="1"/>
  <c r="F1034" i="1" l="1"/>
  <c r="G1034" i="1"/>
  <c r="B1036" i="1"/>
  <c r="C1035" i="1"/>
  <c r="D1035" i="1" s="1"/>
  <c r="E1035" i="1" s="1"/>
  <c r="F1035" i="1" l="1"/>
  <c r="G1035" i="1"/>
  <c r="B1037" i="1"/>
  <c r="C1036" i="1"/>
  <c r="D1036" i="1" s="1"/>
  <c r="E1036" i="1" s="1"/>
  <c r="F1036" i="1" l="1"/>
  <c r="G1036" i="1"/>
  <c r="B1038" i="1"/>
  <c r="C1037" i="1"/>
  <c r="D1037" i="1" s="1"/>
  <c r="E1037" i="1" s="1"/>
  <c r="F1037" i="1" l="1"/>
  <c r="G1037" i="1"/>
  <c r="B1039" i="1"/>
  <c r="C1038" i="1"/>
  <c r="D1038" i="1" s="1"/>
  <c r="E1038" i="1" s="1"/>
  <c r="F1038" i="1" l="1"/>
  <c r="G1038" i="1"/>
  <c r="B1040" i="1"/>
  <c r="C1039" i="1"/>
  <c r="D1039" i="1" s="1"/>
  <c r="E1039" i="1" s="1"/>
  <c r="F1039" i="1" l="1"/>
  <c r="G1039" i="1"/>
  <c r="B1041" i="1"/>
  <c r="C1040" i="1"/>
  <c r="D1040" i="1" s="1"/>
  <c r="E1040" i="1" s="1"/>
  <c r="F1040" i="1" l="1"/>
  <c r="G1040" i="1"/>
  <c r="B1042" i="1"/>
  <c r="C1041" i="1"/>
  <c r="D1041" i="1" s="1"/>
  <c r="E1041" i="1" s="1"/>
  <c r="F1041" i="1" l="1"/>
  <c r="G1041" i="1"/>
  <c r="B1043" i="1"/>
  <c r="C1042" i="1"/>
  <c r="D1042" i="1" s="1"/>
  <c r="E1042" i="1" s="1"/>
  <c r="F1042" i="1" l="1"/>
  <c r="G1042" i="1"/>
  <c r="B1044" i="1"/>
  <c r="C1043" i="1"/>
  <c r="D1043" i="1" s="1"/>
  <c r="E1043" i="1" s="1"/>
  <c r="F1043" i="1" l="1"/>
  <c r="G1043" i="1"/>
  <c r="B1045" i="1"/>
  <c r="C1044" i="1"/>
  <c r="D1044" i="1" s="1"/>
  <c r="E1044" i="1" s="1"/>
  <c r="F1044" i="1" l="1"/>
  <c r="G1044" i="1"/>
  <c r="B1046" i="1"/>
  <c r="C1045" i="1"/>
  <c r="D1045" i="1" s="1"/>
  <c r="E1045" i="1" s="1"/>
  <c r="F1045" i="1" l="1"/>
  <c r="G1045" i="1"/>
  <c r="B1047" i="1"/>
  <c r="C1046" i="1"/>
  <c r="D1046" i="1" s="1"/>
  <c r="E1046" i="1" s="1"/>
  <c r="F1046" i="1" l="1"/>
  <c r="G1046" i="1"/>
  <c r="B1048" i="1"/>
  <c r="C1047" i="1"/>
  <c r="D1047" i="1" s="1"/>
  <c r="E1047" i="1" s="1"/>
  <c r="F1047" i="1" l="1"/>
  <c r="G1047" i="1"/>
  <c r="B1049" i="1"/>
  <c r="C1048" i="1"/>
  <c r="D1048" i="1" s="1"/>
  <c r="E1048" i="1" s="1"/>
  <c r="F1048" i="1" l="1"/>
  <c r="G1048" i="1"/>
  <c r="B1050" i="1"/>
  <c r="C1049" i="1"/>
  <c r="D1049" i="1" s="1"/>
  <c r="E1049" i="1" s="1"/>
  <c r="F1049" i="1" l="1"/>
  <c r="G1049" i="1"/>
  <c r="B1051" i="1"/>
  <c r="C1050" i="1"/>
  <c r="D1050" i="1" s="1"/>
  <c r="E1050" i="1" s="1"/>
  <c r="F1050" i="1" l="1"/>
  <c r="G1050" i="1"/>
  <c r="B1052" i="1"/>
  <c r="C1051" i="1"/>
  <c r="D1051" i="1" s="1"/>
  <c r="E1051" i="1" s="1"/>
  <c r="F1051" i="1" l="1"/>
  <c r="G1051" i="1"/>
  <c r="B1053" i="1"/>
  <c r="C1052" i="1"/>
  <c r="D1052" i="1" s="1"/>
  <c r="E1052" i="1" s="1"/>
  <c r="F1052" i="1" l="1"/>
  <c r="G1052" i="1"/>
  <c r="B1054" i="1"/>
  <c r="C1053" i="1"/>
  <c r="D1053" i="1" s="1"/>
  <c r="E1053" i="1" s="1"/>
  <c r="F1053" i="1" l="1"/>
  <c r="G1053" i="1"/>
  <c r="B1055" i="1"/>
  <c r="C1054" i="1"/>
  <c r="D1054" i="1" s="1"/>
  <c r="E1054" i="1" s="1"/>
  <c r="F1054" i="1" l="1"/>
  <c r="G1054" i="1"/>
  <c r="B1056" i="1"/>
  <c r="C1055" i="1"/>
  <c r="D1055" i="1" s="1"/>
  <c r="E1055" i="1" s="1"/>
  <c r="F1055" i="1" l="1"/>
  <c r="G1055" i="1"/>
  <c r="B1057" i="1"/>
  <c r="C1056" i="1"/>
  <c r="D1056" i="1" s="1"/>
  <c r="E1056" i="1" s="1"/>
  <c r="F1056" i="1" l="1"/>
  <c r="G1056" i="1"/>
  <c r="B1058" i="1"/>
  <c r="C1057" i="1"/>
  <c r="D1057" i="1" s="1"/>
  <c r="E1057" i="1" s="1"/>
  <c r="F1057" i="1" l="1"/>
  <c r="G1057" i="1"/>
  <c r="B1059" i="1"/>
  <c r="C1058" i="1"/>
  <c r="D1058" i="1" s="1"/>
  <c r="E1058" i="1" s="1"/>
  <c r="F1058" i="1" l="1"/>
  <c r="G1058" i="1"/>
  <c r="B1060" i="1"/>
  <c r="C1059" i="1"/>
  <c r="D1059" i="1" s="1"/>
  <c r="E1059" i="1" s="1"/>
  <c r="F1059" i="1" l="1"/>
  <c r="G1059" i="1"/>
  <c r="B1061" i="1"/>
  <c r="C1060" i="1"/>
  <c r="D1060" i="1" s="1"/>
  <c r="E1060" i="1" s="1"/>
  <c r="F1060" i="1" l="1"/>
  <c r="G1060" i="1"/>
  <c r="B1062" i="1"/>
  <c r="C1061" i="1"/>
  <c r="D1061" i="1" s="1"/>
  <c r="E1061" i="1" s="1"/>
  <c r="F1061" i="1" l="1"/>
  <c r="G1061" i="1"/>
  <c r="B1063" i="1"/>
  <c r="C1062" i="1"/>
  <c r="D1062" i="1" s="1"/>
  <c r="E1062" i="1" s="1"/>
  <c r="F1062" i="1" l="1"/>
  <c r="G1062" i="1"/>
  <c r="B1064" i="1"/>
  <c r="C1063" i="1"/>
  <c r="D1063" i="1" s="1"/>
  <c r="E1063" i="1" s="1"/>
  <c r="F1063" i="1" l="1"/>
  <c r="G1063" i="1"/>
  <c r="B1065" i="1"/>
  <c r="C1064" i="1"/>
  <c r="D1064" i="1" s="1"/>
  <c r="E1064" i="1" s="1"/>
  <c r="F1064" i="1" l="1"/>
  <c r="G1064" i="1"/>
  <c r="B1066" i="1"/>
  <c r="C1065" i="1"/>
  <c r="D1065" i="1" s="1"/>
  <c r="E1065" i="1" s="1"/>
  <c r="F1065" i="1" l="1"/>
  <c r="G1065" i="1"/>
  <c r="B1067" i="1"/>
  <c r="C1066" i="1"/>
  <c r="D1066" i="1" s="1"/>
  <c r="E1066" i="1" s="1"/>
  <c r="F1066" i="1" l="1"/>
  <c r="G1066" i="1"/>
  <c r="B1068" i="1"/>
  <c r="C1067" i="1"/>
  <c r="D1067" i="1" s="1"/>
  <c r="E1067" i="1" s="1"/>
  <c r="F1067" i="1" l="1"/>
  <c r="G1067" i="1"/>
  <c r="B1069" i="1"/>
  <c r="C1068" i="1"/>
  <c r="D1068" i="1" s="1"/>
  <c r="E1068" i="1" s="1"/>
  <c r="F1068" i="1" l="1"/>
  <c r="G1068" i="1"/>
  <c r="B1070" i="1"/>
  <c r="C1069" i="1"/>
  <c r="D1069" i="1" s="1"/>
  <c r="E1069" i="1" s="1"/>
  <c r="F1069" i="1" l="1"/>
  <c r="G1069" i="1"/>
  <c r="B1071" i="1"/>
  <c r="C1070" i="1"/>
  <c r="D1070" i="1" s="1"/>
  <c r="E1070" i="1" s="1"/>
  <c r="F1070" i="1" l="1"/>
  <c r="G1070" i="1"/>
  <c r="B1072" i="1"/>
  <c r="C1071" i="1"/>
  <c r="D1071" i="1" s="1"/>
  <c r="E1071" i="1" s="1"/>
  <c r="F1071" i="1" l="1"/>
  <c r="G1071" i="1"/>
  <c r="B1073" i="1"/>
  <c r="C1072" i="1"/>
  <c r="D1072" i="1" s="1"/>
  <c r="E1072" i="1" s="1"/>
  <c r="F1072" i="1" l="1"/>
  <c r="G1072" i="1"/>
  <c r="B1074" i="1"/>
  <c r="C1073" i="1"/>
  <c r="D1073" i="1" s="1"/>
  <c r="E1073" i="1" s="1"/>
  <c r="F1073" i="1" l="1"/>
  <c r="G1073" i="1"/>
  <c r="B1075" i="1"/>
  <c r="C1074" i="1"/>
  <c r="D1074" i="1" s="1"/>
  <c r="E1074" i="1" s="1"/>
  <c r="F1074" i="1" l="1"/>
  <c r="G1074" i="1"/>
  <c r="B1076" i="1"/>
  <c r="C1075" i="1"/>
  <c r="D1075" i="1" s="1"/>
  <c r="E1075" i="1" s="1"/>
  <c r="F1075" i="1" l="1"/>
  <c r="G1075" i="1"/>
  <c r="B1077" i="1"/>
  <c r="C1076" i="1"/>
  <c r="D1076" i="1" s="1"/>
  <c r="E1076" i="1" s="1"/>
  <c r="F1076" i="1" l="1"/>
  <c r="G1076" i="1"/>
  <c r="B1078" i="1"/>
  <c r="C1077" i="1"/>
  <c r="D1077" i="1" s="1"/>
  <c r="E1077" i="1" s="1"/>
  <c r="F1077" i="1" l="1"/>
  <c r="G1077" i="1"/>
  <c r="B1079" i="1"/>
  <c r="C1078" i="1"/>
  <c r="D1078" i="1" s="1"/>
  <c r="E1078" i="1" s="1"/>
  <c r="F1078" i="1" l="1"/>
  <c r="G1078" i="1"/>
  <c r="B1080" i="1"/>
  <c r="C1079" i="1"/>
  <c r="D1079" i="1" s="1"/>
  <c r="E1079" i="1" s="1"/>
  <c r="F1079" i="1" l="1"/>
  <c r="G1079" i="1"/>
  <c r="B1081" i="1"/>
  <c r="C1080" i="1"/>
  <c r="D1080" i="1" s="1"/>
  <c r="E1080" i="1" s="1"/>
  <c r="F1080" i="1" l="1"/>
  <c r="G1080" i="1"/>
  <c r="B1082" i="1"/>
  <c r="C1081" i="1"/>
  <c r="D1081" i="1" s="1"/>
  <c r="E1081" i="1" s="1"/>
  <c r="F1081" i="1" l="1"/>
  <c r="G1081" i="1"/>
  <c r="B1083" i="1"/>
  <c r="C1082" i="1"/>
  <c r="D1082" i="1" s="1"/>
  <c r="E1082" i="1" s="1"/>
  <c r="F1082" i="1" l="1"/>
  <c r="G1082" i="1"/>
  <c r="B1084" i="1"/>
  <c r="C1083" i="1"/>
  <c r="D1083" i="1" s="1"/>
  <c r="E1083" i="1" s="1"/>
  <c r="F1083" i="1" l="1"/>
  <c r="G1083" i="1"/>
  <c r="B1085" i="1"/>
  <c r="C1084" i="1"/>
  <c r="D1084" i="1" s="1"/>
  <c r="E1084" i="1" s="1"/>
  <c r="F1084" i="1" l="1"/>
  <c r="G1084" i="1"/>
  <c r="B1086" i="1"/>
  <c r="C1085" i="1"/>
  <c r="D1085" i="1" s="1"/>
  <c r="E1085" i="1" s="1"/>
  <c r="F1085" i="1" l="1"/>
  <c r="G1085" i="1"/>
  <c r="B1087" i="1"/>
  <c r="C1086" i="1"/>
  <c r="D1086" i="1" s="1"/>
  <c r="E1086" i="1" s="1"/>
  <c r="F1086" i="1" l="1"/>
  <c r="G1086" i="1"/>
  <c r="B1088" i="1"/>
  <c r="C1087" i="1"/>
  <c r="D1087" i="1" s="1"/>
  <c r="E1087" i="1" s="1"/>
  <c r="F1087" i="1" l="1"/>
  <c r="G1087" i="1"/>
  <c r="B1089" i="1"/>
  <c r="C1088" i="1"/>
  <c r="D1088" i="1" s="1"/>
  <c r="E1088" i="1" s="1"/>
  <c r="F1088" i="1" l="1"/>
  <c r="G1088" i="1"/>
  <c r="B1090" i="1"/>
  <c r="C1089" i="1"/>
  <c r="D1089" i="1" s="1"/>
  <c r="E1089" i="1" s="1"/>
  <c r="F1089" i="1" l="1"/>
  <c r="G1089" i="1"/>
  <c r="B1091" i="1"/>
  <c r="C1090" i="1"/>
  <c r="D1090" i="1" s="1"/>
  <c r="E1090" i="1" s="1"/>
  <c r="F1090" i="1" l="1"/>
  <c r="G1090" i="1"/>
  <c r="B1092" i="1"/>
  <c r="C1091" i="1"/>
  <c r="D1091" i="1" s="1"/>
  <c r="E1091" i="1" s="1"/>
  <c r="F1091" i="1" l="1"/>
  <c r="G1091" i="1"/>
  <c r="B1093" i="1"/>
  <c r="C1092" i="1"/>
  <c r="D1092" i="1" s="1"/>
  <c r="E1092" i="1" s="1"/>
  <c r="F1092" i="1" l="1"/>
  <c r="G1092" i="1"/>
  <c r="B1094" i="1"/>
  <c r="C1093" i="1"/>
  <c r="D1093" i="1" s="1"/>
  <c r="E1093" i="1" s="1"/>
  <c r="F1093" i="1" l="1"/>
  <c r="G1093" i="1"/>
  <c r="B1095" i="1"/>
  <c r="C1094" i="1"/>
  <c r="D1094" i="1" s="1"/>
  <c r="E1094" i="1" s="1"/>
  <c r="F1094" i="1" l="1"/>
  <c r="G1094" i="1"/>
  <c r="B1096" i="1"/>
  <c r="C1095" i="1"/>
  <c r="D1095" i="1" s="1"/>
  <c r="E1095" i="1" s="1"/>
  <c r="F1095" i="1" l="1"/>
  <c r="G1095" i="1"/>
  <c r="B1097" i="1"/>
  <c r="C1096" i="1"/>
  <c r="D1096" i="1" s="1"/>
  <c r="E1096" i="1" s="1"/>
  <c r="F1096" i="1" l="1"/>
  <c r="G1096" i="1"/>
  <c r="B1098" i="1"/>
  <c r="C1097" i="1"/>
  <c r="D1097" i="1" s="1"/>
  <c r="E1097" i="1" s="1"/>
  <c r="F1097" i="1" l="1"/>
  <c r="G1097" i="1"/>
  <c r="B1099" i="1"/>
  <c r="C1098" i="1"/>
  <c r="D1098" i="1" s="1"/>
  <c r="E1098" i="1" s="1"/>
  <c r="F1098" i="1" l="1"/>
  <c r="G1098" i="1"/>
  <c r="B1100" i="1"/>
  <c r="C1099" i="1"/>
  <c r="D1099" i="1" s="1"/>
  <c r="E1099" i="1" s="1"/>
  <c r="F1099" i="1" l="1"/>
  <c r="G1099" i="1"/>
  <c r="B1101" i="1"/>
  <c r="C1100" i="1"/>
  <c r="D1100" i="1" s="1"/>
  <c r="E1100" i="1" s="1"/>
  <c r="F1100" i="1" l="1"/>
  <c r="G1100" i="1"/>
  <c r="B1102" i="1"/>
  <c r="C1101" i="1"/>
  <c r="D1101" i="1" s="1"/>
  <c r="E1101" i="1" s="1"/>
  <c r="F1101" i="1" l="1"/>
  <c r="G1101" i="1"/>
  <c r="B1103" i="1"/>
  <c r="C1102" i="1"/>
  <c r="D1102" i="1" s="1"/>
  <c r="E1102" i="1" s="1"/>
  <c r="F1102" i="1" l="1"/>
  <c r="G1102" i="1"/>
  <c r="B1104" i="1"/>
  <c r="C1103" i="1"/>
  <c r="D1103" i="1" s="1"/>
  <c r="E1103" i="1" s="1"/>
  <c r="F1103" i="1" l="1"/>
  <c r="G1103" i="1"/>
  <c r="B1105" i="1"/>
  <c r="C1104" i="1"/>
  <c r="D1104" i="1" s="1"/>
  <c r="E1104" i="1" s="1"/>
  <c r="F1104" i="1" l="1"/>
  <c r="G1104" i="1"/>
  <c r="B1106" i="1"/>
  <c r="C1105" i="1"/>
  <c r="D1105" i="1" s="1"/>
  <c r="E1105" i="1" s="1"/>
  <c r="F1105" i="1" l="1"/>
  <c r="G1105" i="1"/>
  <c r="B1107" i="1"/>
  <c r="C1106" i="1"/>
  <c r="D1106" i="1" s="1"/>
  <c r="E1106" i="1" s="1"/>
  <c r="F1106" i="1" l="1"/>
  <c r="G1106" i="1"/>
  <c r="B1108" i="1"/>
  <c r="C1107" i="1"/>
  <c r="D1107" i="1" s="1"/>
  <c r="E1107" i="1" s="1"/>
  <c r="F1107" i="1" l="1"/>
  <c r="G1107" i="1"/>
  <c r="B1109" i="1"/>
  <c r="C1108" i="1"/>
  <c r="D1108" i="1" s="1"/>
  <c r="E1108" i="1" s="1"/>
  <c r="F1108" i="1" l="1"/>
  <c r="G1108" i="1"/>
  <c r="B1110" i="1"/>
  <c r="C1109" i="1"/>
  <c r="D1109" i="1" s="1"/>
  <c r="E1109" i="1" s="1"/>
  <c r="F1109" i="1" l="1"/>
  <c r="G1109" i="1"/>
  <c r="B1111" i="1"/>
  <c r="C1110" i="1"/>
  <c r="D1110" i="1" s="1"/>
  <c r="E1110" i="1" s="1"/>
  <c r="F1110" i="1" l="1"/>
  <c r="G1110" i="1"/>
  <c r="B1112" i="1"/>
  <c r="C1111" i="1"/>
  <c r="D1111" i="1" s="1"/>
  <c r="E1111" i="1" s="1"/>
  <c r="F1111" i="1" l="1"/>
  <c r="G1111" i="1"/>
  <c r="B1113" i="1"/>
  <c r="C1112" i="1"/>
  <c r="D1112" i="1" s="1"/>
  <c r="E1112" i="1" s="1"/>
  <c r="F1112" i="1" l="1"/>
  <c r="G1112" i="1"/>
  <c r="B1114" i="1"/>
  <c r="C1113" i="1"/>
  <c r="D1113" i="1" s="1"/>
  <c r="E1113" i="1" s="1"/>
  <c r="F1113" i="1" l="1"/>
  <c r="G1113" i="1"/>
  <c r="B1115" i="1"/>
  <c r="C1114" i="1"/>
  <c r="D1114" i="1" s="1"/>
  <c r="E1114" i="1" s="1"/>
  <c r="F1114" i="1" l="1"/>
  <c r="G1114" i="1"/>
  <c r="B1116" i="1"/>
  <c r="C1115" i="1"/>
  <c r="D1115" i="1" s="1"/>
  <c r="E1115" i="1" s="1"/>
  <c r="F1115" i="1" l="1"/>
  <c r="G1115" i="1"/>
  <c r="B1117" i="1"/>
  <c r="C1116" i="1"/>
  <c r="D1116" i="1" s="1"/>
  <c r="E1116" i="1" s="1"/>
  <c r="F1116" i="1" l="1"/>
  <c r="G1116" i="1"/>
  <c r="B1118" i="1"/>
  <c r="C1117" i="1"/>
  <c r="D1117" i="1" s="1"/>
  <c r="E1117" i="1" s="1"/>
  <c r="F1117" i="1" l="1"/>
  <c r="G1117" i="1"/>
  <c r="B1119" i="1"/>
  <c r="C1118" i="1"/>
  <c r="D1118" i="1" s="1"/>
  <c r="E1118" i="1" s="1"/>
  <c r="F1118" i="1" l="1"/>
  <c r="G1118" i="1"/>
  <c r="B1120" i="1"/>
  <c r="C1119" i="1"/>
  <c r="D1119" i="1" s="1"/>
  <c r="E1119" i="1" s="1"/>
  <c r="F1119" i="1" l="1"/>
  <c r="G1119" i="1"/>
  <c r="B1121" i="1"/>
  <c r="C1120" i="1"/>
  <c r="D1120" i="1" s="1"/>
  <c r="E1120" i="1" s="1"/>
  <c r="F1120" i="1" l="1"/>
  <c r="G1120" i="1"/>
  <c r="B1122" i="1"/>
  <c r="C1121" i="1"/>
  <c r="D1121" i="1" s="1"/>
  <c r="E1121" i="1" s="1"/>
  <c r="F1121" i="1" l="1"/>
  <c r="G1121" i="1"/>
  <c r="B1123" i="1"/>
  <c r="C1122" i="1"/>
  <c r="D1122" i="1" s="1"/>
  <c r="E1122" i="1" s="1"/>
  <c r="F1122" i="1" l="1"/>
  <c r="G1122" i="1"/>
  <c r="B1124" i="1"/>
  <c r="C1123" i="1"/>
  <c r="D1123" i="1" s="1"/>
  <c r="E1123" i="1" s="1"/>
  <c r="F1123" i="1" l="1"/>
  <c r="G1123" i="1"/>
  <c r="B1125" i="1"/>
  <c r="C1124" i="1"/>
  <c r="D1124" i="1" s="1"/>
  <c r="E1124" i="1" s="1"/>
  <c r="F1124" i="1" l="1"/>
  <c r="G1124" i="1"/>
  <c r="B1126" i="1"/>
  <c r="C1125" i="1"/>
  <c r="D1125" i="1" s="1"/>
  <c r="E1125" i="1" s="1"/>
  <c r="F1125" i="1" l="1"/>
  <c r="G1125" i="1"/>
  <c r="B1127" i="1"/>
  <c r="C1126" i="1"/>
  <c r="D1126" i="1" s="1"/>
  <c r="E1126" i="1" s="1"/>
  <c r="F1126" i="1" l="1"/>
  <c r="G1126" i="1"/>
  <c r="B1128" i="1"/>
  <c r="C1127" i="1"/>
  <c r="D1127" i="1" s="1"/>
  <c r="E1127" i="1" s="1"/>
  <c r="F1127" i="1" l="1"/>
  <c r="G1127" i="1"/>
  <c r="B1129" i="1"/>
  <c r="C1128" i="1"/>
  <c r="D1128" i="1" s="1"/>
  <c r="E1128" i="1" s="1"/>
  <c r="F1128" i="1" l="1"/>
  <c r="G1128" i="1"/>
  <c r="B1130" i="1"/>
  <c r="C1129" i="1"/>
  <c r="D1129" i="1" s="1"/>
  <c r="E1129" i="1" s="1"/>
  <c r="F1129" i="1" l="1"/>
  <c r="G1129" i="1"/>
  <c r="B1131" i="1"/>
  <c r="C1130" i="1"/>
  <c r="D1130" i="1" s="1"/>
  <c r="E1130" i="1" s="1"/>
  <c r="F1130" i="1" l="1"/>
  <c r="G1130" i="1"/>
  <c r="B1132" i="1"/>
  <c r="C1131" i="1"/>
  <c r="D1131" i="1" s="1"/>
  <c r="E1131" i="1" s="1"/>
  <c r="F1131" i="1" l="1"/>
  <c r="G1131" i="1"/>
  <c r="B1133" i="1"/>
  <c r="C1132" i="1"/>
  <c r="D1132" i="1" s="1"/>
  <c r="E1132" i="1" s="1"/>
  <c r="F1132" i="1" l="1"/>
  <c r="G1132" i="1"/>
  <c r="B1134" i="1"/>
  <c r="C1133" i="1"/>
  <c r="D1133" i="1" s="1"/>
  <c r="E1133" i="1" s="1"/>
  <c r="F1133" i="1" l="1"/>
  <c r="G1133" i="1"/>
  <c r="B1135" i="1"/>
  <c r="C1134" i="1"/>
  <c r="D1134" i="1" s="1"/>
  <c r="E1134" i="1" s="1"/>
  <c r="F1134" i="1" l="1"/>
  <c r="G1134" i="1"/>
  <c r="B1136" i="1"/>
  <c r="C1135" i="1"/>
  <c r="D1135" i="1" s="1"/>
  <c r="E1135" i="1" s="1"/>
  <c r="F1135" i="1" l="1"/>
  <c r="G1135" i="1"/>
  <c r="B1137" i="1"/>
  <c r="C1136" i="1"/>
  <c r="D1136" i="1" s="1"/>
  <c r="E1136" i="1" s="1"/>
  <c r="F1136" i="1" l="1"/>
  <c r="G1136" i="1"/>
  <c r="B1138" i="1"/>
  <c r="C1137" i="1"/>
  <c r="D1137" i="1" s="1"/>
  <c r="E1137" i="1" s="1"/>
  <c r="F1137" i="1" l="1"/>
  <c r="G1137" i="1"/>
  <c r="B1139" i="1"/>
  <c r="C1138" i="1"/>
  <c r="D1138" i="1" s="1"/>
  <c r="E1138" i="1" s="1"/>
  <c r="F1138" i="1" l="1"/>
  <c r="G1138" i="1"/>
  <c r="B1140" i="1"/>
  <c r="C1139" i="1"/>
  <c r="D1139" i="1" s="1"/>
  <c r="E1139" i="1" s="1"/>
  <c r="F1139" i="1" l="1"/>
  <c r="G1139" i="1"/>
  <c r="B1141" i="1"/>
  <c r="C1140" i="1"/>
  <c r="D1140" i="1" s="1"/>
  <c r="E1140" i="1" s="1"/>
  <c r="F1140" i="1" l="1"/>
  <c r="G1140" i="1"/>
  <c r="B1142" i="1"/>
  <c r="C1141" i="1"/>
  <c r="D1141" i="1" s="1"/>
  <c r="E1141" i="1" s="1"/>
  <c r="F1141" i="1" l="1"/>
  <c r="G1141" i="1"/>
  <c r="B1143" i="1"/>
  <c r="C1142" i="1"/>
  <c r="D1142" i="1" s="1"/>
  <c r="E1142" i="1" s="1"/>
  <c r="F1142" i="1" l="1"/>
  <c r="G1142" i="1"/>
  <c r="B1144" i="1"/>
  <c r="C1143" i="1"/>
  <c r="D1143" i="1" s="1"/>
  <c r="E1143" i="1" s="1"/>
  <c r="F1143" i="1" l="1"/>
  <c r="G1143" i="1"/>
  <c r="B1145" i="1"/>
  <c r="C1144" i="1"/>
  <c r="D1144" i="1" s="1"/>
  <c r="E1144" i="1" s="1"/>
  <c r="F1144" i="1" l="1"/>
  <c r="G1144" i="1"/>
  <c r="B1146" i="1"/>
  <c r="C1145" i="1"/>
  <c r="D1145" i="1" s="1"/>
  <c r="E1145" i="1" s="1"/>
  <c r="F1145" i="1" l="1"/>
  <c r="G1145" i="1"/>
  <c r="B1147" i="1"/>
  <c r="C1146" i="1"/>
  <c r="D1146" i="1" s="1"/>
  <c r="E1146" i="1" s="1"/>
  <c r="F1146" i="1" l="1"/>
  <c r="G1146" i="1"/>
  <c r="B1148" i="1"/>
  <c r="C1147" i="1"/>
  <c r="D1147" i="1" s="1"/>
  <c r="E1147" i="1" s="1"/>
  <c r="F1147" i="1" l="1"/>
  <c r="G1147" i="1"/>
  <c r="B1149" i="1"/>
  <c r="C1148" i="1"/>
  <c r="D1148" i="1" s="1"/>
  <c r="E1148" i="1" s="1"/>
  <c r="F1148" i="1" l="1"/>
  <c r="G1148" i="1"/>
  <c r="B1150" i="1"/>
  <c r="C1149" i="1"/>
  <c r="D1149" i="1" s="1"/>
  <c r="E1149" i="1" s="1"/>
  <c r="F1149" i="1" l="1"/>
  <c r="G1149" i="1"/>
  <c r="B1151" i="1"/>
  <c r="C1150" i="1"/>
  <c r="D1150" i="1" s="1"/>
  <c r="E1150" i="1" s="1"/>
  <c r="F1150" i="1" l="1"/>
  <c r="G1150" i="1"/>
  <c r="B1152" i="1"/>
  <c r="C1151" i="1"/>
  <c r="D1151" i="1" s="1"/>
  <c r="E1151" i="1" s="1"/>
  <c r="F1151" i="1" l="1"/>
  <c r="G1151" i="1"/>
  <c r="B1153" i="1"/>
  <c r="C1152" i="1"/>
  <c r="D1152" i="1" s="1"/>
  <c r="E1152" i="1" s="1"/>
  <c r="F1152" i="1" l="1"/>
  <c r="G1152" i="1"/>
  <c r="B1154" i="1"/>
  <c r="C1153" i="1"/>
  <c r="D1153" i="1" s="1"/>
  <c r="E1153" i="1" s="1"/>
  <c r="F1153" i="1" l="1"/>
  <c r="G1153" i="1"/>
  <c r="B1155" i="1"/>
  <c r="C1154" i="1"/>
  <c r="D1154" i="1" s="1"/>
  <c r="E1154" i="1" s="1"/>
  <c r="F1154" i="1" l="1"/>
  <c r="G1154" i="1"/>
  <c r="B1156" i="1"/>
  <c r="C1155" i="1"/>
  <c r="D1155" i="1" s="1"/>
  <c r="E1155" i="1" s="1"/>
  <c r="F1155" i="1" l="1"/>
  <c r="G1155" i="1"/>
  <c r="B1157" i="1"/>
  <c r="C1156" i="1"/>
  <c r="D1156" i="1" s="1"/>
  <c r="E1156" i="1" s="1"/>
  <c r="F1156" i="1" l="1"/>
  <c r="G1156" i="1"/>
  <c r="B1158" i="1"/>
  <c r="C1157" i="1"/>
  <c r="D1157" i="1" s="1"/>
  <c r="E1157" i="1" s="1"/>
  <c r="F1157" i="1" l="1"/>
  <c r="G1157" i="1"/>
  <c r="B1159" i="1"/>
  <c r="C1158" i="1"/>
  <c r="D1158" i="1" s="1"/>
  <c r="E1158" i="1" s="1"/>
  <c r="F1158" i="1" l="1"/>
  <c r="G1158" i="1"/>
  <c r="B1160" i="1"/>
  <c r="C1159" i="1"/>
  <c r="D1159" i="1" s="1"/>
  <c r="E1159" i="1" s="1"/>
  <c r="F1159" i="1" l="1"/>
  <c r="G1159" i="1"/>
  <c r="B1161" i="1"/>
  <c r="C1160" i="1"/>
  <c r="D1160" i="1" s="1"/>
  <c r="E1160" i="1" s="1"/>
  <c r="F1160" i="1" l="1"/>
  <c r="G1160" i="1"/>
  <c r="B1162" i="1"/>
  <c r="C1161" i="1"/>
  <c r="D1161" i="1" s="1"/>
  <c r="E1161" i="1" s="1"/>
  <c r="F1161" i="1" l="1"/>
  <c r="G1161" i="1"/>
  <c r="B1163" i="1"/>
  <c r="C1162" i="1"/>
  <c r="D1162" i="1" s="1"/>
  <c r="E1162" i="1" s="1"/>
  <c r="F1162" i="1" l="1"/>
  <c r="G1162" i="1"/>
  <c r="B1164" i="1"/>
  <c r="C1163" i="1"/>
  <c r="D1163" i="1" s="1"/>
  <c r="E1163" i="1" s="1"/>
  <c r="F1163" i="1" l="1"/>
  <c r="G1163" i="1"/>
  <c r="B1165" i="1"/>
  <c r="C1164" i="1"/>
  <c r="D1164" i="1" s="1"/>
  <c r="E1164" i="1" s="1"/>
  <c r="F1164" i="1" l="1"/>
  <c r="G1164" i="1"/>
  <c r="B1166" i="1"/>
  <c r="C1165" i="1"/>
  <c r="D1165" i="1" s="1"/>
  <c r="E1165" i="1" s="1"/>
  <c r="F1165" i="1" l="1"/>
  <c r="G1165" i="1"/>
  <c r="B1167" i="1"/>
  <c r="C1166" i="1"/>
  <c r="D1166" i="1" s="1"/>
  <c r="E1166" i="1" s="1"/>
  <c r="F1166" i="1" l="1"/>
  <c r="G1166" i="1"/>
  <c r="B1168" i="1"/>
  <c r="C1167" i="1"/>
  <c r="D1167" i="1" s="1"/>
  <c r="E1167" i="1" s="1"/>
  <c r="F1167" i="1" l="1"/>
  <c r="G1167" i="1"/>
  <c r="B1169" i="1"/>
  <c r="C1168" i="1"/>
  <c r="D1168" i="1" s="1"/>
  <c r="E1168" i="1" s="1"/>
  <c r="F1168" i="1" l="1"/>
  <c r="G1168" i="1"/>
  <c r="B1170" i="1"/>
  <c r="C1169" i="1"/>
  <c r="D1169" i="1" s="1"/>
  <c r="E1169" i="1" s="1"/>
  <c r="F1169" i="1" l="1"/>
  <c r="G1169" i="1"/>
  <c r="B1171" i="1"/>
  <c r="C1170" i="1"/>
  <c r="D1170" i="1" s="1"/>
  <c r="E1170" i="1" s="1"/>
  <c r="F1170" i="1" l="1"/>
  <c r="G1170" i="1"/>
  <c r="B1172" i="1"/>
  <c r="C1171" i="1"/>
  <c r="D1171" i="1" s="1"/>
  <c r="E1171" i="1" s="1"/>
  <c r="F1171" i="1" l="1"/>
  <c r="G1171" i="1"/>
  <c r="B1173" i="1"/>
  <c r="C1172" i="1"/>
  <c r="D1172" i="1" s="1"/>
  <c r="E1172" i="1" s="1"/>
  <c r="F1172" i="1" l="1"/>
  <c r="G1172" i="1"/>
  <c r="B1174" i="1"/>
  <c r="C1173" i="1"/>
  <c r="D1173" i="1" s="1"/>
  <c r="E1173" i="1" s="1"/>
  <c r="F1173" i="1" l="1"/>
  <c r="G1173" i="1"/>
  <c r="B1175" i="1"/>
  <c r="C1174" i="1"/>
  <c r="D1174" i="1" s="1"/>
  <c r="E1174" i="1" s="1"/>
  <c r="F1174" i="1" l="1"/>
  <c r="G1174" i="1"/>
  <c r="B1176" i="1"/>
  <c r="C1175" i="1"/>
  <c r="D1175" i="1" s="1"/>
  <c r="E1175" i="1" s="1"/>
  <c r="F1175" i="1" l="1"/>
  <c r="G1175" i="1"/>
  <c r="B1177" i="1"/>
  <c r="C1176" i="1"/>
  <c r="D1176" i="1" s="1"/>
  <c r="E1176" i="1" s="1"/>
  <c r="F1176" i="1" l="1"/>
  <c r="G1176" i="1"/>
  <c r="B1178" i="1"/>
  <c r="C1177" i="1"/>
  <c r="D1177" i="1" s="1"/>
  <c r="E1177" i="1" s="1"/>
  <c r="F1177" i="1" l="1"/>
  <c r="G1177" i="1"/>
  <c r="B1179" i="1"/>
  <c r="C1178" i="1"/>
  <c r="D1178" i="1" s="1"/>
  <c r="E1178" i="1" s="1"/>
  <c r="F1178" i="1" l="1"/>
  <c r="G1178" i="1"/>
  <c r="B1180" i="1"/>
  <c r="C1179" i="1"/>
  <c r="D1179" i="1" s="1"/>
  <c r="E1179" i="1" s="1"/>
  <c r="F1179" i="1" l="1"/>
  <c r="G1179" i="1"/>
  <c r="B1181" i="1"/>
  <c r="C1180" i="1"/>
  <c r="D1180" i="1" s="1"/>
  <c r="E1180" i="1" s="1"/>
  <c r="F1180" i="1" l="1"/>
  <c r="G1180" i="1"/>
  <c r="B1182" i="1"/>
  <c r="C1181" i="1"/>
  <c r="D1181" i="1" s="1"/>
  <c r="E1181" i="1" s="1"/>
  <c r="F1181" i="1" l="1"/>
  <c r="G1181" i="1"/>
  <c r="B1183" i="1"/>
  <c r="C1182" i="1"/>
  <c r="D1182" i="1" s="1"/>
  <c r="E1182" i="1" s="1"/>
  <c r="F1182" i="1" l="1"/>
  <c r="G1182" i="1"/>
  <c r="B1184" i="1"/>
  <c r="C1183" i="1"/>
  <c r="D1183" i="1" s="1"/>
  <c r="E1183" i="1" s="1"/>
  <c r="F1183" i="1" l="1"/>
  <c r="G1183" i="1"/>
  <c r="B1185" i="1"/>
  <c r="C1184" i="1"/>
  <c r="D1184" i="1" s="1"/>
  <c r="E1184" i="1" s="1"/>
  <c r="F1184" i="1" l="1"/>
  <c r="G1184" i="1"/>
  <c r="B1186" i="1"/>
  <c r="C1185" i="1"/>
  <c r="D1185" i="1" s="1"/>
  <c r="E1185" i="1" s="1"/>
  <c r="F1185" i="1" l="1"/>
  <c r="G1185" i="1"/>
  <c r="B1187" i="1"/>
  <c r="C1186" i="1"/>
  <c r="D1186" i="1" s="1"/>
  <c r="E1186" i="1" s="1"/>
  <c r="F1186" i="1" l="1"/>
  <c r="G1186" i="1"/>
  <c r="B1188" i="1"/>
  <c r="C1187" i="1"/>
  <c r="D1187" i="1" s="1"/>
  <c r="E1187" i="1" s="1"/>
  <c r="F1187" i="1" l="1"/>
  <c r="G1187" i="1"/>
  <c r="B1189" i="1"/>
  <c r="C1188" i="1"/>
  <c r="D1188" i="1" s="1"/>
  <c r="E1188" i="1" s="1"/>
  <c r="F1188" i="1" l="1"/>
  <c r="G1188" i="1"/>
  <c r="B1190" i="1"/>
  <c r="C1189" i="1"/>
  <c r="D1189" i="1" s="1"/>
  <c r="E1189" i="1" s="1"/>
  <c r="F1189" i="1" l="1"/>
  <c r="G1189" i="1"/>
  <c r="B1191" i="1"/>
  <c r="C1190" i="1"/>
  <c r="D1190" i="1" s="1"/>
  <c r="E1190" i="1" s="1"/>
  <c r="F1190" i="1" l="1"/>
  <c r="G1190" i="1"/>
  <c r="B1192" i="1"/>
  <c r="C1191" i="1"/>
  <c r="D1191" i="1" s="1"/>
  <c r="E1191" i="1" s="1"/>
  <c r="F1191" i="1" l="1"/>
  <c r="G1191" i="1"/>
  <c r="B1193" i="1"/>
  <c r="C1192" i="1"/>
  <c r="D1192" i="1" s="1"/>
  <c r="E1192" i="1" s="1"/>
  <c r="F1192" i="1" l="1"/>
  <c r="G1192" i="1"/>
  <c r="B1194" i="1"/>
  <c r="C1193" i="1"/>
  <c r="D1193" i="1" s="1"/>
  <c r="E1193" i="1" s="1"/>
  <c r="F1193" i="1" l="1"/>
  <c r="G1193" i="1"/>
  <c r="B1195" i="1"/>
  <c r="C1194" i="1"/>
  <c r="D1194" i="1" s="1"/>
  <c r="E1194" i="1" s="1"/>
  <c r="F1194" i="1" l="1"/>
  <c r="G1194" i="1"/>
  <c r="B1196" i="1"/>
  <c r="C1195" i="1"/>
  <c r="D1195" i="1" s="1"/>
  <c r="E1195" i="1" s="1"/>
  <c r="F1195" i="1" l="1"/>
  <c r="G1195" i="1"/>
  <c r="B1197" i="1"/>
  <c r="C1196" i="1"/>
  <c r="D1196" i="1" s="1"/>
  <c r="E1196" i="1" s="1"/>
  <c r="F1196" i="1" l="1"/>
  <c r="G1196" i="1"/>
  <c r="B1198" i="1"/>
  <c r="C1197" i="1"/>
  <c r="D1197" i="1" s="1"/>
  <c r="E1197" i="1" s="1"/>
  <c r="F1197" i="1" l="1"/>
  <c r="G1197" i="1"/>
  <c r="B1199" i="1"/>
  <c r="C1198" i="1"/>
  <c r="D1198" i="1" s="1"/>
  <c r="E1198" i="1" s="1"/>
  <c r="F1198" i="1" l="1"/>
  <c r="G1198" i="1"/>
  <c r="B1200" i="1"/>
  <c r="C1199" i="1"/>
  <c r="D1199" i="1" s="1"/>
  <c r="E1199" i="1" s="1"/>
  <c r="F1199" i="1" l="1"/>
  <c r="G1199" i="1"/>
  <c r="B1201" i="1"/>
  <c r="C1200" i="1"/>
  <c r="D1200" i="1" s="1"/>
  <c r="E1200" i="1" s="1"/>
  <c r="F1200" i="1" l="1"/>
  <c r="G1200" i="1"/>
  <c r="B1202" i="1"/>
  <c r="C1201" i="1"/>
  <c r="D1201" i="1" s="1"/>
  <c r="E1201" i="1" s="1"/>
  <c r="F1201" i="1" l="1"/>
  <c r="G1201" i="1"/>
  <c r="B1203" i="1"/>
  <c r="C1202" i="1"/>
  <c r="D1202" i="1" s="1"/>
  <c r="E1202" i="1" s="1"/>
  <c r="F1202" i="1" l="1"/>
  <c r="G1202" i="1"/>
  <c r="B1204" i="1"/>
  <c r="C1203" i="1"/>
  <c r="D1203" i="1" s="1"/>
  <c r="E1203" i="1" s="1"/>
  <c r="F1203" i="1" l="1"/>
  <c r="G1203" i="1"/>
  <c r="B1205" i="1"/>
  <c r="C1204" i="1"/>
  <c r="D1204" i="1" s="1"/>
  <c r="E1204" i="1" s="1"/>
  <c r="F1204" i="1" l="1"/>
  <c r="G1204" i="1"/>
  <c r="B1206" i="1"/>
  <c r="C1205" i="1"/>
  <c r="D1205" i="1" s="1"/>
  <c r="E1205" i="1" s="1"/>
  <c r="F1205" i="1" l="1"/>
  <c r="G1205" i="1"/>
  <c r="B1207" i="1"/>
  <c r="C1206" i="1"/>
  <c r="D1206" i="1" s="1"/>
  <c r="E1206" i="1" s="1"/>
  <c r="F1206" i="1" l="1"/>
  <c r="G1206" i="1"/>
  <c r="B1208" i="1"/>
  <c r="C1207" i="1"/>
  <c r="D1207" i="1" s="1"/>
  <c r="E1207" i="1" s="1"/>
  <c r="F1207" i="1" l="1"/>
  <c r="G1207" i="1"/>
  <c r="B1209" i="1"/>
  <c r="C1208" i="1"/>
  <c r="D1208" i="1" s="1"/>
  <c r="E1208" i="1" s="1"/>
  <c r="F1208" i="1" l="1"/>
  <c r="G1208" i="1"/>
  <c r="B1210" i="1"/>
  <c r="C1209" i="1"/>
  <c r="D1209" i="1" s="1"/>
  <c r="E1209" i="1" s="1"/>
  <c r="F1209" i="1" l="1"/>
  <c r="G1209" i="1"/>
  <c r="B1211" i="1"/>
  <c r="C1210" i="1"/>
  <c r="D1210" i="1" s="1"/>
  <c r="E1210" i="1" s="1"/>
  <c r="F1210" i="1" l="1"/>
  <c r="G1210" i="1"/>
  <c r="B1212" i="1"/>
  <c r="C1211" i="1"/>
  <c r="D1211" i="1" s="1"/>
  <c r="E1211" i="1" s="1"/>
  <c r="F1211" i="1" l="1"/>
  <c r="G1211" i="1"/>
  <c r="B1213" i="1"/>
  <c r="C1212" i="1"/>
  <c r="D1212" i="1" s="1"/>
  <c r="E1212" i="1" s="1"/>
  <c r="F1212" i="1" l="1"/>
  <c r="G1212" i="1"/>
  <c r="B1214" i="1"/>
  <c r="C1213" i="1"/>
  <c r="D1213" i="1" s="1"/>
  <c r="E1213" i="1" s="1"/>
  <c r="F1213" i="1" l="1"/>
  <c r="G1213" i="1"/>
  <c r="B1215" i="1"/>
  <c r="C1214" i="1"/>
  <c r="D1214" i="1" s="1"/>
  <c r="E1214" i="1" s="1"/>
  <c r="F1214" i="1" l="1"/>
  <c r="G1214" i="1"/>
  <c r="B1216" i="1"/>
  <c r="C1215" i="1"/>
  <c r="D1215" i="1" s="1"/>
  <c r="E1215" i="1" s="1"/>
  <c r="F1215" i="1" l="1"/>
  <c r="G1215" i="1"/>
  <c r="B1217" i="1"/>
  <c r="C1216" i="1"/>
  <c r="D1216" i="1" s="1"/>
  <c r="E1216" i="1" s="1"/>
  <c r="F1216" i="1" l="1"/>
  <c r="G1216" i="1"/>
  <c r="B1218" i="1"/>
  <c r="C1217" i="1"/>
  <c r="D1217" i="1" s="1"/>
  <c r="E1217" i="1" s="1"/>
  <c r="F1217" i="1" l="1"/>
  <c r="G1217" i="1"/>
  <c r="B1219" i="1"/>
  <c r="C1218" i="1"/>
  <c r="D1218" i="1" s="1"/>
  <c r="E1218" i="1" s="1"/>
  <c r="F1218" i="1" l="1"/>
  <c r="G1218" i="1"/>
  <c r="B1220" i="1"/>
  <c r="C1219" i="1"/>
  <c r="D1219" i="1" s="1"/>
  <c r="E1219" i="1" s="1"/>
  <c r="F1219" i="1" l="1"/>
  <c r="G1219" i="1"/>
  <c r="B1221" i="1"/>
  <c r="C1220" i="1"/>
  <c r="D1220" i="1" s="1"/>
  <c r="E1220" i="1" s="1"/>
  <c r="F1220" i="1" l="1"/>
  <c r="G1220" i="1"/>
  <c r="B1222" i="1"/>
  <c r="C1221" i="1"/>
  <c r="D1221" i="1" s="1"/>
  <c r="E1221" i="1" s="1"/>
  <c r="F1221" i="1" l="1"/>
  <c r="G1221" i="1"/>
  <c r="B1223" i="1"/>
  <c r="C1222" i="1"/>
  <c r="D1222" i="1" s="1"/>
  <c r="E1222" i="1" s="1"/>
  <c r="F1222" i="1" l="1"/>
  <c r="G1222" i="1"/>
  <c r="B1224" i="1"/>
  <c r="C1223" i="1"/>
  <c r="D1223" i="1" s="1"/>
  <c r="E1223" i="1" s="1"/>
  <c r="F1223" i="1" l="1"/>
  <c r="G1223" i="1"/>
  <c r="B1225" i="1"/>
  <c r="C1224" i="1"/>
  <c r="D1224" i="1" s="1"/>
  <c r="E1224" i="1" s="1"/>
  <c r="F1224" i="1" l="1"/>
  <c r="G1224" i="1"/>
  <c r="B1226" i="1"/>
  <c r="C1225" i="1"/>
  <c r="D1225" i="1" s="1"/>
  <c r="E1225" i="1" s="1"/>
  <c r="F1225" i="1" l="1"/>
  <c r="G1225" i="1"/>
  <c r="B1227" i="1"/>
  <c r="C1226" i="1"/>
  <c r="D1226" i="1" s="1"/>
  <c r="E1226" i="1" s="1"/>
  <c r="F1226" i="1" l="1"/>
  <c r="G1226" i="1"/>
  <c r="B1228" i="1"/>
  <c r="C1227" i="1"/>
  <c r="D1227" i="1" s="1"/>
  <c r="E1227" i="1" s="1"/>
  <c r="F1227" i="1" l="1"/>
  <c r="G1227" i="1"/>
  <c r="B1229" i="1"/>
  <c r="C1228" i="1"/>
  <c r="D1228" i="1" s="1"/>
  <c r="E1228" i="1" s="1"/>
  <c r="F1228" i="1" l="1"/>
  <c r="G1228" i="1"/>
  <c r="B1230" i="1"/>
  <c r="C1229" i="1"/>
  <c r="D1229" i="1" s="1"/>
  <c r="E1229" i="1" s="1"/>
  <c r="F1229" i="1" l="1"/>
  <c r="G1229" i="1"/>
  <c r="B1231" i="1"/>
  <c r="C1230" i="1"/>
  <c r="D1230" i="1" s="1"/>
  <c r="E1230" i="1" s="1"/>
  <c r="F1230" i="1" l="1"/>
  <c r="G1230" i="1"/>
  <c r="B1232" i="1"/>
  <c r="C1231" i="1"/>
  <c r="D1231" i="1" s="1"/>
  <c r="E1231" i="1" s="1"/>
  <c r="F1231" i="1" l="1"/>
  <c r="G1231" i="1"/>
  <c r="B1233" i="1"/>
  <c r="C1232" i="1"/>
  <c r="D1232" i="1" s="1"/>
  <c r="E1232" i="1" s="1"/>
  <c r="F1232" i="1" l="1"/>
  <c r="G1232" i="1"/>
  <c r="B1234" i="1"/>
  <c r="C1233" i="1"/>
  <c r="D1233" i="1" s="1"/>
  <c r="E1233" i="1" s="1"/>
  <c r="F1233" i="1" l="1"/>
  <c r="G1233" i="1"/>
  <c r="B1235" i="1"/>
  <c r="C1234" i="1"/>
  <c r="D1234" i="1" s="1"/>
  <c r="E1234" i="1" s="1"/>
  <c r="F1234" i="1" l="1"/>
  <c r="G1234" i="1"/>
  <c r="B1236" i="1"/>
  <c r="C1235" i="1"/>
  <c r="D1235" i="1" s="1"/>
  <c r="E1235" i="1" s="1"/>
  <c r="F1235" i="1" l="1"/>
  <c r="G1235" i="1"/>
  <c r="B1237" i="1"/>
  <c r="C1236" i="1"/>
  <c r="D1236" i="1" s="1"/>
  <c r="E1236" i="1" s="1"/>
  <c r="F1236" i="1" l="1"/>
  <c r="G1236" i="1"/>
  <c r="B1238" i="1"/>
  <c r="C1237" i="1"/>
  <c r="D1237" i="1" s="1"/>
  <c r="E1237" i="1" s="1"/>
  <c r="F1237" i="1" l="1"/>
  <c r="G1237" i="1"/>
  <c r="B1239" i="1"/>
  <c r="C1238" i="1"/>
  <c r="D1238" i="1" s="1"/>
  <c r="E1238" i="1" s="1"/>
  <c r="F1238" i="1" l="1"/>
  <c r="G1238" i="1"/>
  <c r="B1240" i="1"/>
  <c r="C1239" i="1"/>
  <c r="D1239" i="1" s="1"/>
  <c r="E1239" i="1" s="1"/>
  <c r="F1239" i="1" l="1"/>
  <c r="G1239" i="1"/>
  <c r="B1241" i="1"/>
  <c r="C1240" i="1"/>
  <c r="D1240" i="1" s="1"/>
  <c r="E1240" i="1" s="1"/>
  <c r="F1240" i="1" l="1"/>
  <c r="G1240" i="1"/>
  <c r="B1242" i="1"/>
  <c r="C1241" i="1"/>
  <c r="D1241" i="1" s="1"/>
  <c r="E1241" i="1" s="1"/>
  <c r="F1241" i="1" l="1"/>
  <c r="G1241" i="1"/>
  <c r="B1243" i="1"/>
  <c r="C1242" i="1"/>
  <c r="D1242" i="1" s="1"/>
  <c r="E1242" i="1" s="1"/>
  <c r="F1242" i="1" l="1"/>
  <c r="G1242" i="1"/>
  <c r="B1244" i="1"/>
  <c r="C1243" i="1"/>
  <c r="D1243" i="1" s="1"/>
  <c r="E1243" i="1" s="1"/>
  <c r="F1243" i="1" l="1"/>
  <c r="G1243" i="1"/>
  <c r="B1245" i="1"/>
  <c r="C1244" i="1"/>
  <c r="D1244" i="1" s="1"/>
  <c r="E1244" i="1" s="1"/>
  <c r="F1244" i="1" l="1"/>
  <c r="G1244" i="1"/>
  <c r="B1246" i="1"/>
  <c r="C1245" i="1"/>
  <c r="D1245" i="1" s="1"/>
  <c r="E1245" i="1" s="1"/>
  <c r="F1245" i="1" l="1"/>
  <c r="G1245" i="1"/>
  <c r="B1247" i="1"/>
  <c r="C1246" i="1"/>
  <c r="D1246" i="1" s="1"/>
  <c r="E1246" i="1" s="1"/>
  <c r="F1246" i="1" l="1"/>
  <c r="G1246" i="1"/>
  <c r="B1248" i="1"/>
  <c r="C1247" i="1"/>
  <c r="D1247" i="1" s="1"/>
  <c r="E1247" i="1" s="1"/>
  <c r="F1247" i="1" l="1"/>
  <c r="G1247" i="1"/>
  <c r="B1249" i="1"/>
  <c r="C1248" i="1"/>
  <c r="D1248" i="1" s="1"/>
  <c r="E1248" i="1" s="1"/>
  <c r="F1248" i="1" l="1"/>
  <c r="G1248" i="1"/>
  <c r="B1250" i="1"/>
  <c r="C1249" i="1"/>
  <c r="D1249" i="1" s="1"/>
  <c r="E1249" i="1" s="1"/>
  <c r="F1249" i="1" l="1"/>
  <c r="G1249" i="1"/>
  <c r="B1251" i="1"/>
  <c r="C1250" i="1"/>
  <c r="D1250" i="1" s="1"/>
  <c r="E1250" i="1" s="1"/>
  <c r="F1250" i="1" l="1"/>
  <c r="G1250" i="1"/>
  <c r="B1252" i="1"/>
  <c r="C1251" i="1"/>
  <c r="D1251" i="1" s="1"/>
  <c r="E1251" i="1" s="1"/>
  <c r="F1251" i="1" l="1"/>
  <c r="G1251" i="1"/>
  <c r="B1253" i="1"/>
  <c r="C1252" i="1"/>
  <c r="D1252" i="1" s="1"/>
  <c r="E1252" i="1" s="1"/>
  <c r="F1252" i="1" l="1"/>
  <c r="G1252" i="1"/>
  <c r="B1254" i="1"/>
  <c r="C1253" i="1"/>
  <c r="D1253" i="1" s="1"/>
  <c r="E1253" i="1" s="1"/>
  <c r="F1253" i="1" l="1"/>
  <c r="G1253" i="1"/>
  <c r="B1255" i="1"/>
  <c r="C1254" i="1"/>
  <c r="D1254" i="1" s="1"/>
  <c r="E1254" i="1" s="1"/>
  <c r="F1254" i="1" l="1"/>
  <c r="G1254" i="1"/>
  <c r="B1256" i="1"/>
  <c r="C1255" i="1"/>
  <c r="D1255" i="1" s="1"/>
  <c r="E1255" i="1" s="1"/>
  <c r="F1255" i="1" l="1"/>
  <c r="G1255" i="1"/>
  <c r="B1257" i="1"/>
  <c r="C1256" i="1"/>
  <c r="D1256" i="1" s="1"/>
  <c r="E1256" i="1" s="1"/>
  <c r="F1256" i="1" l="1"/>
  <c r="G1256" i="1"/>
  <c r="B1258" i="1"/>
  <c r="C1257" i="1"/>
  <c r="D1257" i="1" s="1"/>
  <c r="E1257" i="1" s="1"/>
  <c r="F1257" i="1" l="1"/>
  <c r="G1257" i="1"/>
  <c r="B1259" i="1"/>
  <c r="C1258" i="1"/>
  <c r="D1258" i="1" s="1"/>
  <c r="E1258" i="1" s="1"/>
  <c r="F1258" i="1" l="1"/>
  <c r="G1258" i="1"/>
  <c r="B1260" i="1"/>
  <c r="C1259" i="1"/>
  <c r="D1259" i="1" s="1"/>
  <c r="E1259" i="1" s="1"/>
  <c r="F1259" i="1" l="1"/>
  <c r="G1259" i="1"/>
  <c r="B1261" i="1"/>
  <c r="C1260" i="1"/>
  <c r="D1260" i="1" s="1"/>
  <c r="E1260" i="1" s="1"/>
  <c r="F1260" i="1" l="1"/>
  <c r="G1260" i="1"/>
  <c r="B1262" i="1"/>
  <c r="C1261" i="1"/>
  <c r="D1261" i="1" s="1"/>
  <c r="E1261" i="1" s="1"/>
  <c r="F1261" i="1" l="1"/>
  <c r="G1261" i="1"/>
  <c r="B1263" i="1"/>
  <c r="C1262" i="1"/>
  <c r="D1262" i="1" s="1"/>
  <c r="E1262" i="1" s="1"/>
  <c r="F1262" i="1" l="1"/>
  <c r="G1262" i="1"/>
  <c r="B1264" i="1"/>
  <c r="C1263" i="1"/>
  <c r="D1263" i="1" s="1"/>
  <c r="E1263" i="1" s="1"/>
  <c r="F1263" i="1" l="1"/>
  <c r="G1263" i="1"/>
  <c r="B1265" i="1"/>
  <c r="C1264" i="1"/>
  <c r="D1264" i="1" s="1"/>
  <c r="E1264" i="1" s="1"/>
  <c r="F1264" i="1" l="1"/>
  <c r="G1264" i="1"/>
  <c r="B1266" i="1"/>
  <c r="C1265" i="1"/>
  <c r="D1265" i="1" s="1"/>
  <c r="E1265" i="1" s="1"/>
  <c r="F1265" i="1" l="1"/>
  <c r="G1265" i="1"/>
  <c r="B1267" i="1"/>
  <c r="C1266" i="1"/>
  <c r="D1266" i="1" s="1"/>
  <c r="E1266" i="1" s="1"/>
  <c r="F1266" i="1" l="1"/>
  <c r="G1266" i="1"/>
  <c r="B1268" i="1"/>
  <c r="C1267" i="1"/>
  <c r="D1267" i="1" s="1"/>
  <c r="E1267" i="1" s="1"/>
  <c r="F1267" i="1" l="1"/>
  <c r="G1267" i="1"/>
  <c r="B1269" i="1"/>
  <c r="C1268" i="1"/>
  <c r="D1268" i="1" s="1"/>
  <c r="E1268" i="1" s="1"/>
  <c r="F1268" i="1" l="1"/>
  <c r="G1268" i="1"/>
  <c r="B1270" i="1"/>
  <c r="C1269" i="1"/>
  <c r="D1269" i="1" s="1"/>
  <c r="E1269" i="1" s="1"/>
  <c r="F1269" i="1" l="1"/>
  <c r="G1269" i="1"/>
  <c r="B1271" i="1"/>
  <c r="C1270" i="1"/>
  <c r="D1270" i="1" s="1"/>
  <c r="E1270" i="1" s="1"/>
  <c r="F1270" i="1" l="1"/>
  <c r="G1270" i="1"/>
  <c r="B1272" i="1"/>
  <c r="C1271" i="1"/>
  <c r="D1271" i="1" s="1"/>
  <c r="E1271" i="1" s="1"/>
  <c r="F1271" i="1" l="1"/>
  <c r="G1271" i="1"/>
  <c r="B1273" i="1"/>
  <c r="C1272" i="1"/>
  <c r="D1272" i="1" s="1"/>
  <c r="E1272" i="1" s="1"/>
  <c r="F1272" i="1" l="1"/>
  <c r="G1272" i="1"/>
  <c r="B1274" i="1"/>
  <c r="C1273" i="1"/>
  <c r="D1273" i="1" s="1"/>
  <c r="E1273" i="1" s="1"/>
  <c r="F1273" i="1" l="1"/>
  <c r="G1273" i="1"/>
  <c r="B1275" i="1"/>
  <c r="C1274" i="1"/>
  <c r="D1274" i="1" s="1"/>
  <c r="E1274" i="1" s="1"/>
  <c r="F1274" i="1" l="1"/>
  <c r="G1274" i="1"/>
  <c r="B1276" i="1"/>
  <c r="C1275" i="1"/>
  <c r="D1275" i="1" s="1"/>
  <c r="E1275" i="1" s="1"/>
  <c r="F1275" i="1" l="1"/>
  <c r="G1275" i="1"/>
  <c r="B1277" i="1"/>
  <c r="C1276" i="1"/>
  <c r="D1276" i="1" s="1"/>
  <c r="E1276" i="1" s="1"/>
  <c r="F1276" i="1" l="1"/>
  <c r="G1276" i="1"/>
  <c r="B1278" i="1"/>
  <c r="C1277" i="1"/>
  <c r="D1277" i="1" s="1"/>
  <c r="E1277" i="1" s="1"/>
  <c r="F1277" i="1" l="1"/>
  <c r="G1277" i="1"/>
  <c r="B1279" i="1"/>
  <c r="C1278" i="1"/>
  <c r="D1278" i="1" s="1"/>
  <c r="E1278" i="1" s="1"/>
  <c r="F1278" i="1" l="1"/>
  <c r="G1278" i="1"/>
  <c r="B1280" i="1"/>
  <c r="C1279" i="1"/>
  <c r="D1279" i="1" s="1"/>
  <c r="E1279" i="1" s="1"/>
  <c r="F1279" i="1" l="1"/>
  <c r="G1279" i="1"/>
  <c r="B1281" i="1"/>
  <c r="C1280" i="1"/>
  <c r="D1280" i="1" s="1"/>
  <c r="E1280" i="1" s="1"/>
  <c r="F1280" i="1" l="1"/>
  <c r="G1280" i="1"/>
  <c r="B1282" i="1"/>
  <c r="C1281" i="1"/>
  <c r="D1281" i="1" s="1"/>
  <c r="E1281" i="1" s="1"/>
  <c r="F1281" i="1" l="1"/>
  <c r="G1281" i="1"/>
  <c r="B1283" i="1"/>
  <c r="C1282" i="1"/>
  <c r="D1282" i="1" s="1"/>
  <c r="E1282" i="1" s="1"/>
  <c r="F1282" i="1" l="1"/>
  <c r="G1282" i="1"/>
  <c r="B1284" i="1"/>
  <c r="C1283" i="1"/>
  <c r="D1283" i="1" s="1"/>
  <c r="E1283" i="1" s="1"/>
  <c r="F1283" i="1" l="1"/>
  <c r="G1283" i="1"/>
  <c r="B1285" i="1"/>
  <c r="C1284" i="1"/>
  <c r="D1284" i="1" s="1"/>
  <c r="E1284" i="1" s="1"/>
  <c r="F1284" i="1" l="1"/>
  <c r="G1284" i="1"/>
  <c r="B1286" i="1"/>
  <c r="C1285" i="1"/>
  <c r="D1285" i="1" s="1"/>
  <c r="E1285" i="1" s="1"/>
  <c r="F1285" i="1" l="1"/>
  <c r="G1285" i="1"/>
  <c r="B1287" i="1"/>
  <c r="C1286" i="1"/>
  <c r="D1286" i="1" s="1"/>
  <c r="E1286" i="1" s="1"/>
  <c r="F1286" i="1" l="1"/>
  <c r="G1286" i="1"/>
  <c r="B1288" i="1"/>
  <c r="C1287" i="1"/>
  <c r="D1287" i="1" s="1"/>
  <c r="E1287" i="1" s="1"/>
  <c r="F1287" i="1" l="1"/>
  <c r="G1287" i="1"/>
  <c r="B1289" i="1"/>
  <c r="C1288" i="1"/>
  <c r="D1288" i="1" s="1"/>
  <c r="E1288" i="1" s="1"/>
  <c r="F1288" i="1" l="1"/>
  <c r="G1288" i="1"/>
  <c r="B1290" i="1"/>
  <c r="C1289" i="1"/>
  <c r="D1289" i="1" s="1"/>
  <c r="E1289" i="1" s="1"/>
  <c r="F1289" i="1" l="1"/>
  <c r="G1289" i="1"/>
  <c r="B1291" i="1"/>
  <c r="C1290" i="1"/>
  <c r="D1290" i="1" s="1"/>
  <c r="E1290" i="1" s="1"/>
  <c r="F1290" i="1" l="1"/>
  <c r="G1290" i="1"/>
  <c r="B1292" i="1"/>
  <c r="C1291" i="1"/>
  <c r="D1291" i="1" s="1"/>
  <c r="E1291" i="1" s="1"/>
  <c r="F1291" i="1" l="1"/>
  <c r="G1291" i="1"/>
  <c r="B1293" i="1"/>
  <c r="C1292" i="1"/>
  <c r="D1292" i="1" s="1"/>
  <c r="E1292" i="1" s="1"/>
  <c r="F1292" i="1" l="1"/>
  <c r="G1292" i="1"/>
  <c r="B1294" i="1"/>
  <c r="C1293" i="1"/>
  <c r="D1293" i="1" s="1"/>
  <c r="E1293" i="1" s="1"/>
  <c r="F1293" i="1" l="1"/>
  <c r="G1293" i="1"/>
  <c r="B1295" i="1"/>
  <c r="C1294" i="1"/>
  <c r="D1294" i="1" s="1"/>
  <c r="E1294" i="1" s="1"/>
  <c r="F1294" i="1" l="1"/>
  <c r="G1294" i="1"/>
  <c r="B1296" i="1"/>
  <c r="C1295" i="1"/>
  <c r="D1295" i="1" s="1"/>
  <c r="E1295" i="1" s="1"/>
  <c r="F1295" i="1" l="1"/>
  <c r="G1295" i="1"/>
  <c r="B1297" i="1"/>
  <c r="C1296" i="1"/>
  <c r="D1296" i="1" s="1"/>
  <c r="E1296" i="1" s="1"/>
  <c r="F1296" i="1" l="1"/>
  <c r="G1296" i="1"/>
  <c r="B1298" i="1"/>
  <c r="C1297" i="1"/>
  <c r="D1297" i="1" s="1"/>
  <c r="E1297" i="1" s="1"/>
  <c r="F1297" i="1" l="1"/>
  <c r="G1297" i="1"/>
  <c r="B1299" i="1"/>
  <c r="C1298" i="1"/>
  <c r="D1298" i="1" s="1"/>
  <c r="E1298" i="1" s="1"/>
  <c r="F1298" i="1" l="1"/>
  <c r="G1298" i="1"/>
  <c r="B1300" i="1"/>
  <c r="C1299" i="1"/>
  <c r="D1299" i="1" s="1"/>
  <c r="E1299" i="1" s="1"/>
  <c r="F1299" i="1" l="1"/>
  <c r="G1299" i="1"/>
  <c r="B1301" i="1"/>
  <c r="C1300" i="1"/>
  <c r="D1300" i="1" s="1"/>
  <c r="E1300" i="1" s="1"/>
  <c r="F1300" i="1" l="1"/>
  <c r="G1300" i="1"/>
  <c r="B1302" i="1"/>
  <c r="C1301" i="1"/>
  <c r="D1301" i="1" s="1"/>
  <c r="E1301" i="1" s="1"/>
  <c r="F1301" i="1" l="1"/>
  <c r="G1301" i="1"/>
  <c r="B1303" i="1"/>
  <c r="C1302" i="1"/>
  <c r="D1302" i="1" s="1"/>
  <c r="E1302" i="1" s="1"/>
  <c r="F1302" i="1" l="1"/>
  <c r="G1302" i="1"/>
  <c r="B1304" i="1"/>
  <c r="C1303" i="1"/>
  <c r="D1303" i="1" s="1"/>
  <c r="E1303" i="1" s="1"/>
  <c r="F1303" i="1" l="1"/>
  <c r="G1303" i="1"/>
  <c r="B1305" i="1"/>
  <c r="C1304" i="1"/>
  <c r="D1304" i="1" s="1"/>
  <c r="E1304" i="1" s="1"/>
  <c r="F1304" i="1" l="1"/>
  <c r="G1304" i="1"/>
  <c r="B1306" i="1"/>
  <c r="C1305" i="1"/>
  <c r="D1305" i="1" s="1"/>
  <c r="E1305" i="1" s="1"/>
  <c r="F1305" i="1" l="1"/>
  <c r="G1305" i="1"/>
  <c r="B1307" i="1"/>
  <c r="C1306" i="1"/>
  <c r="D1306" i="1" s="1"/>
  <c r="E1306" i="1" s="1"/>
  <c r="F1306" i="1" l="1"/>
  <c r="G1306" i="1"/>
  <c r="B1308" i="1"/>
  <c r="C1307" i="1"/>
  <c r="D1307" i="1" s="1"/>
  <c r="E1307" i="1" s="1"/>
  <c r="F1307" i="1" l="1"/>
  <c r="G1307" i="1"/>
  <c r="B1309" i="1"/>
  <c r="C1308" i="1"/>
  <c r="D1308" i="1" s="1"/>
  <c r="E1308" i="1" s="1"/>
  <c r="F1308" i="1" l="1"/>
  <c r="G1308" i="1"/>
  <c r="B1310" i="1"/>
  <c r="C1309" i="1"/>
  <c r="D1309" i="1" s="1"/>
  <c r="E1309" i="1" s="1"/>
  <c r="F1309" i="1" l="1"/>
  <c r="G1309" i="1"/>
  <c r="B1311" i="1"/>
  <c r="C1310" i="1"/>
  <c r="D1310" i="1" s="1"/>
  <c r="E1310" i="1" s="1"/>
  <c r="F1310" i="1" l="1"/>
  <c r="G1310" i="1"/>
  <c r="B1312" i="1"/>
  <c r="C1311" i="1"/>
  <c r="D1311" i="1" s="1"/>
  <c r="E1311" i="1" s="1"/>
  <c r="F1311" i="1" l="1"/>
  <c r="G1311" i="1"/>
  <c r="B1313" i="1"/>
  <c r="C1312" i="1"/>
  <c r="D1312" i="1" s="1"/>
  <c r="E1312" i="1" s="1"/>
  <c r="F1312" i="1" l="1"/>
  <c r="G1312" i="1"/>
  <c r="B1314" i="1"/>
  <c r="C1313" i="1"/>
  <c r="D1313" i="1" s="1"/>
  <c r="E1313" i="1" s="1"/>
  <c r="F1313" i="1" l="1"/>
  <c r="G1313" i="1"/>
  <c r="B1315" i="1"/>
  <c r="C1314" i="1"/>
  <c r="D1314" i="1" s="1"/>
  <c r="E1314" i="1" s="1"/>
  <c r="F1314" i="1" l="1"/>
  <c r="G1314" i="1"/>
  <c r="B1316" i="1"/>
  <c r="C1315" i="1"/>
  <c r="D1315" i="1" s="1"/>
  <c r="E1315" i="1" s="1"/>
  <c r="F1315" i="1" l="1"/>
  <c r="G1315" i="1"/>
  <c r="B1317" i="1"/>
  <c r="C1316" i="1"/>
  <c r="D1316" i="1" s="1"/>
  <c r="E1316" i="1" s="1"/>
  <c r="F1316" i="1" l="1"/>
  <c r="G1316" i="1"/>
  <c r="B1318" i="1"/>
  <c r="C1317" i="1"/>
  <c r="D1317" i="1" s="1"/>
  <c r="E1317" i="1" s="1"/>
  <c r="F1317" i="1" l="1"/>
  <c r="G1317" i="1"/>
  <c r="B1319" i="1"/>
  <c r="C1318" i="1"/>
  <c r="D1318" i="1" s="1"/>
  <c r="E1318" i="1" s="1"/>
  <c r="F1318" i="1" l="1"/>
  <c r="G1318" i="1"/>
  <c r="B1320" i="1"/>
  <c r="C1319" i="1"/>
  <c r="D1319" i="1" s="1"/>
  <c r="E1319" i="1" s="1"/>
  <c r="F1319" i="1" l="1"/>
  <c r="G1319" i="1"/>
  <c r="B1321" i="1"/>
  <c r="C1320" i="1"/>
  <c r="D1320" i="1" s="1"/>
  <c r="E1320" i="1" s="1"/>
  <c r="F1320" i="1" l="1"/>
  <c r="G1320" i="1"/>
  <c r="B1322" i="1"/>
  <c r="C1321" i="1"/>
  <c r="D1321" i="1" s="1"/>
  <c r="E1321" i="1" s="1"/>
  <c r="F1321" i="1" l="1"/>
  <c r="G1321" i="1"/>
  <c r="B1323" i="1"/>
  <c r="C1322" i="1"/>
  <c r="D1322" i="1" s="1"/>
  <c r="E1322" i="1" s="1"/>
  <c r="F1322" i="1" l="1"/>
  <c r="G1322" i="1"/>
  <c r="B1324" i="1"/>
  <c r="C1323" i="1"/>
  <c r="D1323" i="1" s="1"/>
  <c r="E1323" i="1" s="1"/>
  <c r="F1323" i="1" l="1"/>
  <c r="G1323" i="1"/>
  <c r="B1325" i="1"/>
  <c r="C1324" i="1"/>
  <c r="D1324" i="1" s="1"/>
  <c r="E1324" i="1" s="1"/>
  <c r="F1324" i="1" l="1"/>
  <c r="G1324" i="1"/>
  <c r="B1326" i="1"/>
  <c r="C1325" i="1"/>
  <c r="D1325" i="1" s="1"/>
  <c r="E1325" i="1" s="1"/>
  <c r="F1325" i="1" l="1"/>
  <c r="G1325" i="1"/>
  <c r="B1327" i="1"/>
  <c r="C1326" i="1"/>
  <c r="D1326" i="1" s="1"/>
  <c r="E1326" i="1" s="1"/>
  <c r="F1326" i="1" l="1"/>
  <c r="G1326" i="1"/>
  <c r="B1328" i="1"/>
  <c r="C1327" i="1"/>
  <c r="D1327" i="1" s="1"/>
  <c r="E1327" i="1" s="1"/>
  <c r="F1327" i="1" l="1"/>
  <c r="G1327" i="1"/>
  <c r="B1329" i="1"/>
  <c r="C1328" i="1"/>
  <c r="D1328" i="1" s="1"/>
  <c r="E1328" i="1" s="1"/>
  <c r="F1328" i="1" l="1"/>
  <c r="G1328" i="1"/>
  <c r="B1330" i="1"/>
  <c r="C1329" i="1"/>
  <c r="D1329" i="1" s="1"/>
  <c r="E1329" i="1" s="1"/>
  <c r="F1329" i="1" l="1"/>
  <c r="G1329" i="1"/>
  <c r="B1331" i="1"/>
  <c r="C1330" i="1"/>
  <c r="D1330" i="1" s="1"/>
  <c r="E1330" i="1" s="1"/>
  <c r="F1330" i="1" l="1"/>
  <c r="G1330" i="1"/>
  <c r="B1332" i="1"/>
  <c r="C1331" i="1"/>
  <c r="D1331" i="1" s="1"/>
  <c r="E1331" i="1" s="1"/>
  <c r="F1331" i="1" l="1"/>
  <c r="G1331" i="1"/>
  <c r="B1333" i="1"/>
  <c r="C1332" i="1"/>
  <c r="D1332" i="1" s="1"/>
  <c r="E1332" i="1" s="1"/>
  <c r="F1332" i="1" l="1"/>
  <c r="G1332" i="1"/>
  <c r="B1334" i="1"/>
  <c r="C1333" i="1"/>
  <c r="D1333" i="1" s="1"/>
  <c r="E1333" i="1" s="1"/>
  <c r="F1333" i="1" l="1"/>
  <c r="G1333" i="1"/>
  <c r="B1335" i="1"/>
  <c r="C1334" i="1"/>
  <c r="D1334" i="1" s="1"/>
  <c r="E1334" i="1" s="1"/>
  <c r="F1334" i="1" l="1"/>
  <c r="G1334" i="1"/>
  <c r="B1336" i="1"/>
  <c r="C1335" i="1"/>
  <c r="D1335" i="1" s="1"/>
  <c r="E1335" i="1" s="1"/>
  <c r="F1335" i="1" l="1"/>
  <c r="G1335" i="1"/>
  <c r="B1337" i="1"/>
  <c r="C1336" i="1"/>
  <c r="D1336" i="1" s="1"/>
  <c r="E1336" i="1" s="1"/>
  <c r="F1336" i="1" l="1"/>
  <c r="G1336" i="1"/>
  <c r="B1338" i="1"/>
  <c r="C1337" i="1"/>
  <c r="D1337" i="1" s="1"/>
  <c r="E1337" i="1" s="1"/>
  <c r="F1337" i="1" l="1"/>
  <c r="G1337" i="1"/>
  <c r="B1339" i="1"/>
  <c r="C1338" i="1"/>
  <c r="D1338" i="1" s="1"/>
  <c r="E1338" i="1" s="1"/>
  <c r="F1338" i="1" l="1"/>
  <c r="G1338" i="1"/>
  <c r="B1340" i="1"/>
  <c r="C1339" i="1"/>
  <c r="D1339" i="1" s="1"/>
  <c r="E1339" i="1" s="1"/>
  <c r="F1339" i="1" l="1"/>
  <c r="G1339" i="1"/>
  <c r="B1341" i="1"/>
  <c r="C1340" i="1"/>
  <c r="D1340" i="1" s="1"/>
  <c r="E1340" i="1" s="1"/>
  <c r="F1340" i="1" l="1"/>
  <c r="G1340" i="1"/>
  <c r="B1342" i="1"/>
  <c r="C1341" i="1"/>
  <c r="D1341" i="1" s="1"/>
  <c r="E1341" i="1" s="1"/>
  <c r="F1341" i="1" l="1"/>
  <c r="G1341" i="1"/>
  <c r="B1343" i="1"/>
  <c r="C1342" i="1"/>
  <c r="D1342" i="1" s="1"/>
  <c r="E1342" i="1" s="1"/>
  <c r="F1342" i="1" l="1"/>
  <c r="G1342" i="1"/>
  <c r="B1344" i="1"/>
  <c r="C1343" i="1"/>
  <c r="D1343" i="1" s="1"/>
  <c r="E1343" i="1" s="1"/>
  <c r="F1343" i="1" l="1"/>
  <c r="G1343" i="1"/>
  <c r="B1345" i="1"/>
  <c r="C1344" i="1"/>
  <c r="D1344" i="1" s="1"/>
  <c r="E1344" i="1" s="1"/>
  <c r="F1344" i="1" l="1"/>
  <c r="G1344" i="1"/>
  <c r="B1346" i="1"/>
  <c r="C1345" i="1"/>
  <c r="D1345" i="1" s="1"/>
  <c r="E1345" i="1" s="1"/>
  <c r="F1345" i="1" l="1"/>
  <c r="G1345" i="1"/>
  <c r="B1347" i="1"/>
  <c r="C1346" i="1"/>
  <c r="D1346" i="1" s="1"/>
  <c r="E1346" i="1" s="1"/>
  <c r="F1346" i="1" l="1"/>
  <c r="G1346" i="1"/>
  <c r="B1348" i="1"/>
  <c r="C1347" i="1"/>
  <c r="D1347" i="1" s="1"/>
  <c r="E1347" i="1" s="1"/>
  <c r="F1347" i="1" l="1"/>
  <c r="G1347" i="1"/>
  <c r="B1349" i="1"/>
  <c r="C1348" i="1"/>
  <c r="D1348" i="1" s="1"/>
  <c r="E1348" i="1" s="1"/>
  <c r="F1348" i="1" l="1"/>
  <c r="G1348" i="1"/>
  <c r="B1350" i="1"/>
  <c r="C1349" i="1"/>
  <c r="D1349" i="1" s="1"/>
  <c r="E1349" i="1" s="1"/>
  <c r="F1349" i="1" l="1"/>
  <c r="G1349" i="1"/>
  <c r="B1351" i="1"/>
  <c r="C1350" i="1"/>
  <c r="D1350" i="1" s="1"/>
  <c r="E1350" i="1" s="1"/>
  <c r="F1350" i="1" l="1"/>
  <c r="G1350" i="1"/>
  <c r="B1352" i="1"/>
  <c r="C1351" i="1"/>
  <c r="D1351" i="1" s="1"/>
  <c r="E1351" i="1" s="1"/>
  <c r="F1351" i="1" l="1"/>
  <c r="G1351" i="1"/>
  <c r="B1353" i="1"/>
  <c r="C1352" i="1"/>
  <c r="D1352" i="1" s="1"/>
  <c r="E1352" i="1" s="1"/>
  <c r="F1352" i="1" l="1"/>
  <c r="G1352" i="1"/>
  <c r="B1354" i="1"/>
  <c r="C1353" i="1"/>
  <c r="D1353" i="1" s="1"/>
  <c r="E1353" i="1" s="1"/>
  <c r="F1353" i="1" l="1"/>
  <c r="G1353" i="1"/>
  <c r="B1355" i="1"/>
  <c r="C1354" i="1"/>
  <c r="D1354" i="1" s="1"/>
  <c r="E1354" i="1" s="1"/>
  <c r="F1354" i="1" l="1"/>
  <c r="G1354" i="1"/>
  <c r="I28" i="1"/>
  <c r="C1355" i="1"/>
  <c r="D1355" i="1" s="1"/>
  <c r="E1355" i="1" s="1"/>
  <c r="F1355" i="1" l="1"/>
  <c r="H20" i="1" s="1"/>
  <c r="G1355" i="1"/>
  <c r="I29" i="1"/>
  <c r="I30" i="1" s="1"/>
  <c r="J28" i="1"/>
  <c r="K28" i="1" s="1"/>
  <c r="L28" i="1" s="1"/>
  <c r="H23" i="1" l="1"/>
  <c r="I31" i="1"/>
  <c r="J29" i="1" l="1"/>
  <c r="K29" i="1" s="1"/>
  <c r="I32" i="1"/>
  <c r="J30" i="1" l="1"/>
  <c r="K30" i="1" s="1"/>
  <c r="L29" i="1"/>
  <c r="I33" i="1"/>
  <c r="J31" i="1" l="1"/>
  <c r="K31" i="1" s="1"/>
  <c r="L31" i="1" s="1"/>
  <c r="L30" i="1"/>
  <c r="I34" i="1"/>
  <c r="J32" i="1" l="1"/>
  <c r="K32" i="1" s="1"/>
  <c r="I35" i="1"/>
  <c r="J33" i="1" l="1"/>
  <c r="K33" i="1" s="1"/>
  <c r="L32" i="1"/>
  <c r="I36" i="1"/>
  <c r="J34" i="1" l="1"/>
  <c r="K34" i="1" s="1"/>
  <c r="L33" i="1"/>
  <c r="I37" i="1"/>
  <c r="J35" i="1" l="1"/>
  <c r="K35" i="1" s="1"/>
  <c r="L34" i="1"/>
  <c r="I38" i="1"/>
  <c r="J36" i="1" l="1"/>
  <c r="K36" i="1" s="1"/>
  <c r="L35" i="1"/>
  <c r="I39" i="1"/>
  <c r="J37" i="1" l="1"/>
  <c r="K37" i="1" s="1"/>
  <c r="L36" i="1"/>
  <c r="I40" i="1"/>
  <c r="J38" i="1" l="1"/>
  <c r="K38" i="1" s="1"/>
  <c r="L37" i="1"/>
  <c r="I41" i="1"/>
  <c r="J39" i="1" l="1"/>
  <c r="K39" i="1" s="1"/>
  <c r="L38" i="1"/>
  <c r="I42" i="1"/>
  <c r="J40" i="1" l="1"/>
  <c r="K40" i="1" s="1"/>
  <c r="L39" i="1"/>
  <c r="I43" i="1"/>
  <c r="J41" i="1" l="1"/>
  <c r="K41" i="1" s="1"/>
  <c r="L40" i="1"/>
  <c r="I44" i="1"/>
  <c r="J42" i="1" l="1"/>
  <c r="K42" i="1" s="1"/>
  <c r="L41" i="1"/>
  <c r="I45" i="1"/>
  <c r="J43" i="1" l="1"/>
  <c r="K43" i="1" s="1"/>
  <c r="L42" i="1"/>
  <c r="I46" i="1"/>
  <c r="J44" i="1" l="1"/>
  <c r="K44" i="1" s="1"/>
  <c r="L43" i="1"/>
  <c r="I47" i="1"/>
  <c r="J45" i="1" l="1"/>
  <c r="K45" i="1" s="1"/>
  <c r="L44" i="1"/>
  <c r="I48" i="1"/>
  <c r="J46" i="1" l="1"/>
  <c r="K46" i="1" s="1"/>
  <c r="L45" i="1"/>
  <c r="I49" i="1"/>
  <c r="J47" i="1" l="1"/>
  <c r="K47" i="1" s="1"/>
  <c r="L46" i="1"/>
  <c r="I50" i="1"/>
  <c r="J48" i="1" l="1"/>
  <c r="K48" i="1" s="1"/>
  <c r="L47" i="1"/>
  <c r="I51" i="1"/>
  <c r="J49" i="1" l="1"/>
  <c r="K49" i="1" s="1"/>
  <c r="L48" i="1"/>
  <c r="I52" i="1"/>
  <c r="J50" i="1" l="1"/>
  <c r="K50" i="1" s="1"/>
  <c r="L49" i="1"/>
  <c r="I53" i="1"/>
  <c r="J51" i="1" l="1"/>
  <c r="K51" i="1" s="1"/>
  <c r="L50" i="1"/>
  <c r="I54" i="1"/>
  <c r="J52" i="1" l="1"/>
  <c r="K52" i="1" s="1"/>
  <c r="L51" i="1"/>
  <c r="I55" i="1"/>
  <c r="J53" i="1" l="1"/>
  <c r="K53" i="1" s="1"/>
  <c r="L52" i="1"/>
  <c r="I56" i="1"/>
  <c r="J54" i="1" l="1"/>
  <c r="K54" i="1" s="1"/>
  <c r="L53" i="1"/>
  <c r="I57" i="1"/>
  <c r="J55" i="1" l="1"/>
  <c r="K55" i="1" s="1"/>
  <c r="L54" i="1"/>
  <c r="I58" i="1"/>
  <c r="J56" i="1" l="1"/>
  <c r="K56" i="1" s="1"/>
  <c r="L55" i="1"/>
  <c r="I59" i="1"/>
  <c r="J57" i="1" l="1"/>
  <c r="K57" i="1" s="1"/>
  <c r="L56" i="1"/>
  <c r="I60" i="1"/>
  <c r="J58" i="1" l="1"/>
  <c r="K58" i="1" s="1"/>
  <c r="L57" i="1"/>
  <c r="I61" i="1"/>
  <c r="J59" i="1" l="1"/>
  <c r="K59" i="1" s="1"/>
  <c r="L58" i="1"/>
  <c r="I62" i="1"/>
  <c r="J60" i="1" l="1"/>
  <c r="K60" i="1" s="1"/>
  <c r="L59" i="1"/>
  <c r="I63" i="1"/>
  <c r="J61" i="1" l="1"/>
  <c r="K61" i="1" s="1"/>
  <c r="L60" i="1"/>
  <c r="I64" i="1"/>
  <c r="J62" i="1" l="1"/>
  <c r="K62" i="1" s="1"/>
  <c r="L61" i="1"/>
  <c r="I65" i="1"/>
  <c r="J63" i="1" l="1"/>
  <c r="K63" i="1" s="1"/>
  <c r="L62" i="1"/>
  <c r="I66" i="1"/>
  <c r="J64" i="1" l="1"/>
  <c r="K64" i="1" s="1"/>
  <c r="L63" i="1"/>
  <c r="I67" i="1"/>
  <c r="J65" i="1" l="1"/>
  <c r="K65" i="1" s="1"/>
  <c r="L64" i="1"/>
  <c r="I68" i="1"/>
  <c r="J66" i="1" l="1"/>
  <c r="K66" i="1" s="1"/>
  <c r="L65" i="1"/>
  <c r="I69" i="1"/>
  <c r="J67" i="1" l="1"/>
  <c r="K67" i="1" s="1"/>
  <c r="L66" i="1"/>
  <c r="I70" i="1"/>
  <c r="J68" i="1" l="1"/>
  <c r="K68" i="1" s="1"/>
  <c r="L67" i="1"/>
  <c r="I71" i="1"/>
  <c r="J69" i="1" l="1"/>
  <c r="K69" i="1" s="1"/>
  <c r="L68" i="1"/>
  <c r="I72" i="1"/>
  <c r="J70" i="1" l="1"/>
  <c r="K70" i="1" s="1"/>
  <c r="L69" i="1"/>
  <c r="I73" i="1"/>
  <c r="J71" i="1" l="1"/>
  <c r="K71" i="1" s="1"/>
  <c r="L70" i="1"/>
  <c r="I74" i="1"/>
  <c r="J72" i="1" l="1"/>
  <c r="K72" i="1" s="1"/>
  <c r="L71" i="1"/>
  <c r="I75" i="1"/>
  <c r="J73" i="1" l="1"/>
  <c r="K73" i="1" s="1"/>
  <c r="L72" i="1"/>
  <c r="I76" i="1"/>
  <c r="J74" i="1" l="1"/>
  <c r="K74" i="1" s="1"/>
  <c r="L73" i="1"/>
  <c r="I77" i="1"/>
  <c r="J75" i="1" l="1"/>
  <c r="K75" i="1" s="1"/>
  <c r="L74" i="1"/>
  <c r="I78" i="1"/>
  <c r="J76" i="1" l="1"/>
  <c r="K76" i="1" s="1"/>
  <c r="L75" i="1"/>
  <c r="I79" i="1"/>
  <c r="J77" i="1" l="1"/>
  <c r="K77" i="1" s="1"/>
  <c r="L76" i="1"/>
  <c r="I80" i="1"/>
  <c r="J78" i="1" l="1"/>
  <c r="K78" i="1" s="1"/>
  <c r="L77" i="1"/>
  <c r="I81" i="1"/>
  <c r="J79" i="1" l="1"/>
  <c r="K79" i="1" s="1"/>
  <c r="L78" i="1"/>
  <c r="I82" i="1"/>
  <c r="J80" i="1" l="1"/>
  <c r="K80" i="1" s="1"/>
  <c r="L79" i="1"/>
  <c r="I83" i="1"/>
  <c r="J81" i="1" l="1"/>
  <c r="K81" i="1" s="1"/>
  <c r="L80" i="1"/>
  <c r="I84" i="1"/>
  <c r="J82" i="1" l="1"/>
  <c r="K82" i="1" s="1"/>
  <c r="L81" i="1"/>
  <c r="I85" i="1"/>
  <c r="J83" i="1" l="1"/>
  <c r="L82" i="1"/>
  <c r="K83" i="1"/>
  <c r="I86" i="1"/>
  <c r="J84" i="1" l="1"/>
  <c r="K84" i="1" s="1"/>
  <c r="L83" i="1"/>
  <c r="I87" i="1"/>
  <c r="J85" i="1" l="1"/>
  <c r="K85" i="1" s="1"/>
  <c r="L84" i="1"/>
  <c r="I88" i="1"/>
  <c r="J86" i="1" l="1"/>
  <c r="K86" i="1" s="1"/>
  <c r="L85" i="1"/>
  <c r="I89" i="1"/>
  <c r="J87" i="1" l="1"/>
  <c r="K87" i="1" s="1"/>
  <c r="L86" i="1"/>
  <c r="I90" i="1"/>
  <c r="J88" i="1" l="1"/>
  <c r="K88" i="1" s="1"/>
  <c r="L87" i="1"/>
  <c r="I91" i="1"/>
  <c r="J89" i="1" l="1"/>
  <c r="K89" i="1" s="1"/>
  <c r="L88" i="1"/>
  <c r="I92" i="1"/>
  <c r="J90" i="1" l="1"/>
  <c r="K90" i="1" s="1"/>
  <c r="L89" i="1"/>
  <c r="I93" i="1"/>
  <c r="J91" i="1" l="1"/>
  <c r="K91" i="1" s="1"/>
  <c r="L90" i="1"/>
  <c r="I94" i="1"/>
  <c r="J92" i="1" l="1"/>
  <c r="K92" i="1" s="1"/>
  <c r="L91" i="1"/>
  <c r="I95" i="1"/>
  <c r="J93" i="1" l="1"/>
  <c r="K93" i="1" s="1"/>
  <c r="L92" i="1"/>
  <c r="I96" i="1"/>
  <c r="J94" i="1" l="1"/>
  <c r="K94" i="1" s="1"/>
  <c r="L93" i="1"/>
  <c r="I97" i="1"/>
  <c r="J95" i="1" l="1"/>
  <c r="K95" i="1" s="1"/>
  <c r="L94" i="1"/>
  <c r="I98" i="1"/>
  <c r="J96" i="1" l="1"/>
  <c r="K96" i="1" s="1"/>
  <c r="L95" i="1"/>
  <c r="I99" i="1"/>
  <c r="J97" i="1" l="1"/>
  <c r="K97" i="1" s="1"/>
  <c r="L96" i="1"/>
  <c r="I100" i="1"/>
  <c r="J98" i="1" l="1"/>
  <c r="K98" i="1" s="1"/>
  <c r="L97" i="1"/>
  <c r="I101" i="1"/>
  <c r="J99" i="1" l="1"/>
  <c r="K99" i="1" s="1"/>
  <c r="L98" i="1"/>
  <c r="I102" i="1"/>
  <c r="J100" i="1" l="1"/>
  <c r="K100" i="1" s="1"/>
  <c r="L99" i="1"/>
  <c r="I103" i="1"/>
  <c r="J101" i="1" l="1"/>
  <c r="K101" i="1" s="1"/>
  <c r="L100" i="1"/>
  <c r="I104" i="1"/>
  <c r="J102" i="1" l="1"/>
  <c r="K102" i="1" s="1"/>
  <c r="L101" i="1"/>
  <c r="I105" i="1"/>
  <c r="J103" i="1" l="1"/>
  <c r="K103" i="1" s="1"/>
  <c r="L102" i="1"/>
  <c r="I106" i="1"/>
  <c r="J104" i="1" l="1"/>
  <c r="K104" i="1" s="1"/>
  <c r="L103" i="1"/>
  <c r="I107" i="1"/>
  <c r="J105" i="1" l="1"/>
  <c r="K105" i="1" s="1"/>
  <c r="L104" i="1"/>
  <c r="I108" i="1"/>
  <c r="J106" i="1" l="1"/>
  <c r="K106" i="1" s="1"/>
  <c r="L105" i="1"/>
  <c r="I109" i="1"/>
  <c r="J107" i="1" l="1"/>
  <c r="K107" i="1" s="1"/>
  <c r="L106" i="1"/>
  <c r="I110" i="1"/>
  <c r="J108" i="1" l="1"/>
  <c r="K108" i="1" s="1"/>
  <c r="L107" i="1"/>
  <c r="I111" i="1"/>
  <c r="J109" i="1" l="1"/>
  <c r="K109" i="1" s="1"/>
  <c r="L108" i="1"/>
  <c r="I112" i="1"/>
  <c r="J110" i="1" l="1"/>
  <c r="K110" i="1" s="1"/>
  <c r="L109" i="1"/>
  <c r="I113" i="1"/>
  <c r="J111" i="1" l="1"/>
  <c r="K111" i="1" s="1"/>
  <c r="L110" i="1"/>
  <c r="I114" i="1"/>
  <c r="J112" i="1" l="1"/>
  <c r="K112" i="1" s="1"/>
  <c r="L111" i="1"/>
  <c r="I115" i="1"/>
  <c r="J113" i="1" l="1"/>
  <c r="K113" i="1" s="1"/>
  <c r="L112" i="1"/>
  <c r="I116" i="1"/>
  <c r="J114" i="1" l="1"/>
  <c r="K114" i="1" s="1"/>
  <c r="L113" i="1"/>
  <c r="I117" i="1"/>
  <c r="J115" i="1" l="1"/>
  <c r="K115" i="1" s="1"/>
  <c r="L114" i="1"/>
  <c r="I118" i="1"/>
  <c r="J116" i="1" l="1"/>
  <c r="K116" i="1" s="1"/>
  <c r="L115" i="1"/>
  <c r="I119" i="1"/>
  <c r="J117" i="1" l="1"/>
  <c r="K117" i="1" s="1"/>
  <c r="L116" i="1"/>
  <c r="I120" i="1"/>
  <c r="J118" i="1" l="1"/>
  <c r="K118" i="1" s="1"/>
  <c r="L117" i="1"/>
  <c r="I121" i="1"/>
  <c r="J119" i="1" l="1"/>
  <c r="K119" i="1" s="1"/>
  <c r="L118" i="1"/>
  <c r="I122" i="1"/>
  <c r="J120" i="1" l="1"/>
  <c r="K120" i="1" s="1"/>
  <c r="L119" i="1"/>
  <c r="I123" i="1"/>
  <c r="J121" i="1" l="1"/>
  <c r="K121" i="1" s="1"/>
  <c r="L120" i="1"/>
  <c r="I124" i="1"/>
  <c r="J122" i="1" l="1"/>
  <c r="K122" i="1" s="1"/>
  <c r="L121" i="1"/>
  <c r="I125" i="1"/>
  <c r="J123" i="1" l="1"/>
  <c r="K123" i="1" s="1"/>
  <c r="L122" i="1"/>
  <c r="I126" i="1"/>
  <c r="J124" i="1" l="1"/>
  <c r="K124" i="1" s="1"/>
  <c r="L123" i="1"/>
  <c r="I127" i="1"/>
  <c r="J125" i="1" l="1"/>
  <c r="K125" i="1" s="1"/>
  <c r="L124" i="1"/>
  <c r="I128" i="1"/>
  <c r="J126" i="1" l="1"/>
  <c r="K126" i="1" s="1"/>
  <c r="L125" i="1"/>
  <c r="I129" i="1"/>
  <c r="J127" i="1" l="1"/>
  <c r="K127" i="1" s="1"/>
  <c r="L126" i="1"/>
  <c r="I130" i="1"/>
  <c r="J128" i="1" l="1"/>
  <c r="K128" i="1" s="1"/>
  <c r="L127" i="1"/>
  <c r="I131" i="1"/>
  <c r="J129" i="1" l="1"/>
  <c r="K129" i="1" s="1"/>
  <c r="L128" i="1"/>
  <c r="I132" i="1"/>
  <c r="J130" i="1" l="1"/>
  <c r="K130" i="1" s="1"/>
  <c r="L129" i="1"/>
  <c r="I133" i="1"/>
  <c r="J131" i="1" l="1"/>
  <c r="K131" i="1" s="1"/>
  <c r="L130" i="1"/>
  <c r="I134" i="1"/>
  <c r="J132" i="1" l="1"/>
  <c r="K132" i="1" s="1"/>
  <c r="L131" i="1"/>
  <c r="I135" i="1"/>
  <c r="J133" i="1" l="1"/>
  <c r="K133" i="1" s="1"/>
  <c r="L132" i="1"/>
  <c r="I136" i="1"/>
  <c r="J134" i="1" l="1"/>
  <c r="K134" i="1" s="1"/>
  <c r="L133" i="1"/>
  <c r="I137" i="1"/>
  <c r="J135" i="1" l="1"/>
  <c r="K135" i="1" s="1"/>
  <c r="L134" i="1"/>
  <c r="I138" i="1"/>
  <c r="J136" i="1" l="1"/>
  <c r="K136" i="1" s="1"/>
  <c r="L135" i="1"/>
  <c r="I139" i="1"/>
  <c r="J137" i="1" l="1"/>
  <c r="K137" i="1" s="1"/>
  <c r="L136" i="1"/>
  <c r="I140" i="1"/>
  <c r="J138" i="1" l="1"/>
  <c r="K138" i="1" s="1"/>
  <c r="L137" i="1"/>
  <c r="I141" i="1"/>
  <c r="J139" i="1" l="1"/>
  <c r="K139" i="1" s="1"/>
  <c r="L138" i="1"/>
  <c r="I142" i="1"/>
  <c r="J140" i="1" l="1"/>
  <c r="K140" i="1" s="1"/>
  <c r="L139" i="1"/>
  <c r="I143" i="1"/>
  <c r="J141" i="1" l="1"/>
  <c r="K141" i="1" s="1"/>
  <c r="L140" i="1"/>
  <c r="I144" i="1"/>
  <c r="J142" i="1" l="1"/>
  <c r="K142" i="1" s="1"/>
  <c r="L141" i="1"/>
  <c r="I145" i="1"/>
  <c r="J143" i="1" l="1"/>
  <c r="K143" i="1" s="1"/>
  <c r="L142" i="1"/>
  <c r="I146" i="1"/>
  <c r="J144" i="1" l="1"/>
  <c r="K144" i="1" s="1"/>
  <c r="L143" i="1"/>
  <c r="I147" i="1"/>
  <c r="J145" i="1" l="1"/>
  <c r="K145" i="1" s="1"/>
  <c r="L144" i="1"/>
  <c r="I148" i="1"/>
  <c r="J146" i="1" l="1"/>
  <c r="K146" i="1" s="1"/>
  <c r="L145" i="1"/>
  <c r="I149" i="1"/>
  <c r="J147" i="1" l="1"/>
  <c r="K147" i="1" s="1"/>
  <c r="L146" i="1"/>
  <c r="I150" i="1"/>
  <c r="J148" i="1" l="1"/>
  <c r="K148" i="1" s="1"/>
  <c r="L147" i="1"/>
  <c r="I151" i="1"/>
  <c r="J149" i="1" l="1"/>
  <c r="K149" i="1" s="1"/>
  <c r="L148" i="1"/>
  <c r="I152" i="1"/>
  <c r="J150" i="1" l="1"/>
  <c r="K150" i="1" s="1"/>
  <c r="L149" i="1"/>
  <c r="I153" i="1"/>
  <c r="J151" i="1" l="1"/>
  <c r="K151" i="1" s="1"/>
  <c r="L150" i="1"/>
  <c r="I154" i="1"/>
  <c r="J152" i="1" l="1"/>
  <c r="K152" i="1" s="1"/>
  <c r="L151" i="1"/>
  <c r="I155" i="1"/>
  <c r="J153" i="1" l="1"/>
  <c r="K153" i="1" s="1"/>
  <c r="L152" i="1"/>
  <c r="I156" i="1"/>
  <c r="J154" i="1" l="1"/>
  <c r="K154" i="1" s="1"/>
  <c r="L153" i="1"/>
  <c r="I157" i="1"/>
  <c r="J155" i="1" l="1"/>
  <c r="K155" i="1" s="1"/>
  <c r="L154" i="1"/>
  <c r="I158" i="1"/>
  <c r="J156" i="1" l="1"/>
  <c r="K156" i="1" s="1"/>
  <c r="L155" i="1"/>
  <c r="I159" i="1"/>
  <c r="J157" i="1" l="1"/>
  <c r="K157" i="1" s="1"/>
  <c r="L156" i="1"/>
  <c r="I160" i="1"/>
  <c r="J158" i="1" l="1"/>
  <c r="K158" i="1" s="1"/>
  <c r="L157" i="1"/>
  <c r="I161" i="1"/>
  <c r="J159" i="1" l="1"/>
  <c r="K159" i="1" s="1"/>
  <c r="L158" i="1"/>
  <c r="I162" i="1"/>
  <c r="J160" i="1" l="1"/>
  <c r="K160" i="1" s="1"/>
  <c r="L159" i="1"/>
  <c r="I163" i="1"/>
  <c r="J161" i="1" l="1"/>
  <c r="K161" i="1" s="1"/>
  <c r="L160" i="1"/>
  <c r="I164" i="1"/>
  <c r="J162" i="1" l="1"/>
  <c r="K162" i="1" s="1"/>
  <c r="L161" i="1"/>
  <c r="I165" i="1"/>
  <c r="J163" i="1" l="1"/>
  <c r="K163" i="1" s="1"/>
  <c r="L162" i="1"/>
  <c r="I166" i="1"/>
  <c r="J164" i="1" l="1"/>
  <c r="K164" i="1" s="1"/>
  <c r="L163" i="1"/>
  <c r="I167" i="1"/>
  <c r="J165" i="1" l="1"/>
  <c r="K165" i="1" s="1"/>
  <c r="L164" i="1"/>
  <c r="I168" i="1"/>
  <c r="J166" i="1" l="1"/>
  <c r="K166" i="1" s="1"/>
  <c r="L165" i="1"/>
  <c r="I169" i="1"/>
  <c r="J167" i="1" l="1"/>
  <c r="K167" i="1" s="1"/>
  <c r="L166" i="1"/>
  <c r="I170" i="1"/>
  <c r="J168" i="1" l="1"/>
  <c r="K168" i="1" s="1"/>
  <c r="L167" i="1"/>
  <c r="I171" i="1"/>
  <c r="J169" i="1" l="1"/>
  <c r="K169" i="1" s="1"/>
  <c r="L168" i="1"/>
  <c r="I172" i="1"/>
  <c r="J170" i="1" l="1"/>
  <c r="K170" i="1" s="1"/>
  <c r="L169" i="1"/>
  <c r="I173" i="1"/>
  <c r="J171" i="1" l="1"/>
  <c r="K171" i="1" s="1"/>
  <c r="L170" i="1"/>
  <c r="I174" i="1"/>
  <c r="J172" i="1" l="1"/>
  <c r="K172" i="1" s="1"/>
  <c r="L171" i="1"/>
  <c r="I175" i="1"/>
  <c r="J173" i="1" l="1"/>
  <c r="K173" i="1" s="1"/>
  <c r="L172" i="1"/>
  <c r="I176" i="1"/>
  <c r="J174" i="1" l="1"/>
  <c r="K174" i="1" s="1"/>
  <c r="L173" i="1"/>
  <c r="I177" i="1"/>
  <c r="J175" i="1" l="1"/>
  <c r="K175" i="1" s="1"/>
  <c r="L174" i="1"/>
  <c r="I178" i="1"/>
  <c r="J176" i="1" l="1"/>
  <c r="K176" i="1" s="1"/>
  <c r="L175" i="1"/>
  <c r="I179" i="1"/>
  <c r="J177" i="1" l="1"/>
  <c r="K177" i="1" s="1"/>
  <c r="L176" i="1"/>
  <c r="I180" i="1"/>
  <c r="J178" i="1" l="1"/>
  <c r="K178" i="1" s="1"/>
  <c r="L177" i="1"/>
  <c r="I181" i="1"/>
  <c r="J179" i="1" l="1"/>
  <c r="K179" i="1" s="1"/>
  <c r="L178" i="1"/>
  <c r="I182" i="1"/>
  <c r="J180" i="1" l="1"/>
  <c r="K180" i="1" s="1"/>
  <c r="L179" i="1"/>
  <c r="I183" i="1"/>
  <c r="J181" i="1" l="1"/>
  <c r="K181" i="1" s="1"/>
  <c r="L180" i="1"/>
  <c r="I184" i="1"/>
  <c r="J182" i="1" l="1"/>
  <c r="K182" i="1" s="1"/>
  <c r="L181" i="1"/>
  <c r="I185" i="1"/>
  <c r="J183" i="1" l="1"/>
  <c r="K183" i="1" s="1"/>
  <c r="L182" i="1"/>
  <c r="I186" i="1"/>
  <c r="J184" i="1" l="1"/>
  <c r="K184" i="1" s="1"/>
  <c r="L183" i="1"/>
  <c r="I187" i="1"/>
  <c r="J185" i="1" l="1"/>
  <c r="K185" i="1" s="1"/>
  <c r="L184" i="1"/>
  <c r="I188" i="1"/>
  <c r="J186" i="1" l="1"/>
  <c r="K186" i="1" s="1"/>
  <c r="L185" i="1"/>
  <c r="I189" i="1"/>
  <c r="J187" i="1" l="1"/>
  <c r="K187" i="1" s="1"/>
  <c r="L186" i="1"/>
  <c r="I190" i="1"/>
  <c r="J188" i="1" l="1"/>
  <c r="K188" i="1" s="1"/>
  <c r="L187" i="1"/>
  <c r="I191" i="1"/>
  <c r="J189" i="1" l="1"/>
  <c r="K189" i="1" s="1"/>
  <c r="L188" i="1"/>
  <c r="I192" i="1"/>
  <c r="J190" i="1" l="1"/>
  <c r="K190" i="1" s="1"/>
  <c r="L189" i="1"/>
  <c r="I193" i="1"/>
  <c r="J191" i="1" l="1"/>
  <c r="K191" i="1" s="1"/>
  <c r="L190" i="1"/>
  <c r="I194" i="1"/>
  <c r="J192" i="1" l="1"/>
  <c r="K192" i="1" s="1"/>
  <c r="L191" i="1"/>
  <c r="I195" i="1"/>
  <c r="J193" i="1" l="1"/>
  <c r="K193" i="1" s="1"/>
  <c r="L192" i="1"/>
  <c r="I196" i="1"/>
  <c r="J194" i="1" l="1"/>
  <c r="K194" i="1" s="1"/>
  <c r="L193" i="1"/>
  <c r="I197" i="1"/>
  <c r="J195" i="1" l="1"/>
  <c r="K195" i="1" s="1"/>
  <c r="L194" i="1"/>
  <c r="I198" i="1"/>
  <c r="J196" i="1" l="1"/>
  <c r="K196" i="1" s="1"/>
  <c r="L195" i="1"/>
  <c r="I199" i="1"/>
  <c r="J197" i="1" l="1"/>
  <c r="K197" i="1" s="1"/>
  <c r="L196" i="1"/>
  <c r="I200" i="1"/>
  <c r="J198" i="1" l="1"/>
  <c r="K198" i="1" s="1"/>
  <c r="L197" i="1"/>
  <c r="I201" i="1"/>
  <c r="J199" i="1" l="1"/>
  <c r="K199" i="1" s="1"/>
  <c r="L198" i="1"/>
  <c r="I202" i="1"/>
  <c r="J200" i="1" l="1"/>
  <c r="K200" i="1" s="1"/>
  <c r="L199" i="1"/>
  <c r="I203" i="1"/>
  <c r="J201" i="1" l="1"/>
  <c r="K201" i="1" s="1"/>
  <c r="L200" i="1"/>
  <c r="I204" i="1"/>
  <c r="J202" i="1" l="1"/>
  <c r="K202" i="1" s="1"/>
  <c r="L201" i="1"/>
  <c r="I205" i="1"/>
  <c r="J203" i="1" l="1"/>
  <c r="K203" i="1" s="1"/>
  <c r="L202" i="1"/>
  <c r="I206" i="1"/>
  <c r="J204" i="1" l="1"/>
  <c r="K204" i="1" s="1"/>
  <c r="L203" i="1"/>
  <c r="I207" i="1"/>
  <c r="J205" i="1" l="1"/>
  <c r="K205" i="1" s="1"/>
  <c r="L204" i="1"/>
  <c r="I208" i="1"/>
  <c r="J206" i="1" l="1"/>
  <c r="K206" i="1" s="1"/>
  <c r="L205" i="1"/>
  <c r="I209" i="1"/>
  <c r="J207" i="1" l="1"/>
  <c r="K207" i="1" s="1"/>
  <c r="L206" i="1"/>
  <c r="I210" i="1"/>
  <c r="J208" i="1" l="1"/>
  <c r="K208" i="1" s="1"/>
  <c r="L207" i="1"/>
  <c r="I211" i="1"/>
  <c r="J209" i="1" l="1"/>
  <c r="K209" i="1" s="1"/>
  <c r="L208" i="1"/>
  <c r="I212" i="1"/>
  <c r="J210" i="1" l="1"/>
  <c r="K210" i="1" s="1"/>
  <c r="L209" i="1"/>
  <c r="I213" i="1"/>
  <c r="J211" i="1" l="1"/>
  <c r="K211" i="1" s="1"/>
  <c r="L210" i="1"/>
  <c r="I214" i="1"/>
  <c r="J212" i="1" l="1"/>
  <c r="K212" i="1" s="1"/>
  <c r="L211" i="1"/>
  <c r="I215" i="1"/>
  <c r="J213" i="1" l="1"/>
  <c r="K213" i="1" s="1"/>
  <c r="L212" i="1"/>
  <c r="I216" i="1"/>
  <c r="J214" i="1" l="1"/>
  <c r="K214" i="1" s="1"/>
  <c r="L213" i="1"/>
  <c r="I217" i="1"/>
  <c r="J215" i="1" l="1"/>
  <c r="K215" i="1" s="1"/>
  <c r="L214" i="1"/>
  <c r="I218" i="1"/>
  <c r="J216" i="1" l="1"/>
  <c r="K216" i="1" s="1"/>
  <c r="L215" i="1"/>
  <c r="I219" i="1"/>
  <c r="J217" i="1" l="1"/>
  <c r="K217" i="1" s="1"/>
  <c r="L216" i="1"/>
  <c r="I220" i="1"/>
  <c r="J218" i="1" l="1"/>
  <c r="K218" i="1" s="1"/>
  <c r="L217" i="1"/>
  <c r="I221" i="1"/>
  <c r="J219" i="1" l="1"/>
  <c r="K219" i="1" s="1"/>
  <c r="L218" i="1"/>
  <c r="I222" i="1"/>
  <c r="J220" i="1" l="1"/>
  <c r="K220" i="1" s="1"/>
  <c r="L219" i="1"/>
  <c r="I223" i="1"/>
  <c r="J221" i="1" l="1"/>
  <c r="K221" i="1" s="1"/>
  <c r="L220" i="1"/>
  <c r="I224" i="1"/>
  <c r="J222" i="1" l="1"/>
  <c r="K222" i="1" s="1"/>
  <c r="L221" i="1"/>
  <c r="I225" i="1"/>
  <c r="J223" i="1" l="1"/>
  <c r="K223" i="1" s="1"/>
  <c r="L222" i="1"/>
  <c r="I226" i="1"/>
  <c r="J224" i="1" l="1"/>
  <c r="K224" i="1" s="1"/>
  <c r="L223" i="1"/>
  <c r="I227" i="1"/>
  <c r="J225" i="1" l="1"/>
  <c r="K225" i="1" s="1"/>
  <c r="L224" i="1"/>
  <c r="I228" i="1"/>
  <c r="J226" i="1" l="1"/>
  <c r="K226" i="1" s="1"/>
  <c r="L225" i="1"/>
  <c r="I229" i="1"/>
  <c r="J227" i="1" l="1"/>
  <c r="K227" i="1" s="1"/>
  <c r="L226" i="1"/>
  <c r="I230" i="1"/>
  <c r="J228" i="1" l="1"/>
  <c r="K228" i="1" s="1"/>
  <c r="L227" i="1"/>
  <c r="I231" i="1"/>
  <c r="J229" i="1" l="1"/>
  <c r="K229" i="1" s="1"/>
  <c r="L228" i="1"/>
  <c r="I232" i="1"/>
  <c r="J230" i="1" l="1"/>
  <c r="K230" i="1" s="1"/>
  <c r="L229" i="1"/>
  <c r="I233" i="1"/>
  <c r="J231" i="1" l="1"/>
  <c r="K231" i="1" s="1"/>
  <c r="L230" i="1"/>
  <c r="I234" i="1"/>
  <c r="J232" i="1" l="1"/>
  <c r="K232" i="1" s="1"/>
  <c r="L231" i="1"/>
  <c r="I235" i="1"/>
  <c r="J233" i="1" l="1"/>
  <c r="K233" i="1" s="1"/>
  <c r="L232" i="1"/>
  <c r="I236" i="1"/>
  <c r="J234" i="1" l="1"/>
  <c r="K234" i="1" s="1"/>
  <c r="L233" i="1"/>
  <c r="I237" i="1"/>
  <c r="J235" i="1" l="1"/>
  <c r="K235" i="1" s="1"/>
  <c r="L234" i="1"/>
  <c r="I238" i="1"/>
  <c r="J236" i="1" l="1"/>
  <c r="K236" i="1" s="1"/>
  <c r="L235" i="1"/>
  <c r="I239" i="1"/>
  <c r="J237" i="1" l="1"/>
  <c r="K237" i="1" s="1"/>
  <c r="L236" i="1"/>
  <c r="I240" i="1"/>
  <c r="J238" i="1" l="1"/>
  <c r="K238" i="1" s="1"/>
  <c r="L237" i="1"/>
  <c r="I241" i="1"/>
  <c r="J239" i="1" l="1"/>
  <c r="K239" i="1" s="1"/>
  <c r="L238" i="1"/>
  <c r="I242" i="1"/>
  <c r="J240" i="1" l="1"/>
  <c r="K240" i="1" s="1"/>
  <c r="L239" i="1"/>
  <c r="I243" i="1"/>
  <c r="J241" i="1" l="1"/>
  <c r="K241" i="1" s="1"/>
  <c r="L240" i="1"/>
  <c r="I244" i="1"/>
  <c r="J242" i="1" l="1"/>
  <c r="K242" i="1" s="1"/>
  <c r="L241" i="1"/>
  <c r="I245" i="1"/>
  <c r="J243" i="1" l="1"/>
  <c r="K243" i="1" s="1"/>
  <c r="L242" i="1"/>
  <c r="I246" i="1"/>
  <c r="J244" i="1" l="1"/>
  <c r="K244" i="1" s="1"/>
  <c r="L243" i="1"/>
  <c r="I247" i="1"/>
  <c r="J245" i="1" l="1"/>
  <c r="K245" i="1" s="1"/>
  <c r="L244" i="1"/>
  <c r="I248" i="1"/>
  <c r="J246" i="1" l="1"/>
  <c r="K246" i="1" s="1"/>
  <c r="L245" i="1"/>
  <c r="I249" i="1"/>
  <c r="J247" i="1" l="1"/>
  <c r="K247" i="1" s="1"/>
  <c r="L246" i="1"/>
  <c r="I250" i="1"/>
  <c r="J248" i="1" l="1"/>
  <c r="K248" i="1" s="1"/>
  <c r="L247" i="1"/>
  <c r="I251" i="1"/>
  <c r="J249" i="1" l="1"/>
  <c r="K249" i="1" s="1"/>
  <c r="L248" i="1"/>
  <c r="I252" i="1"/>
  <c r="J250" i="1" l="1"/>
  <c r="K250" i="1" s="1"/>
  <c r="L249" i="1"/>
  <c r="I253" i="1"/>
  <c r="J251" i="1" l="1"/>
  <c r="K251" i="1" s="1"/>
  <c r="L250" i="1"/>
  <c r="I254" i="1"/>
  <c r="J252" i="1" l="1"/>
  <c r="K252" i="1" s="1"/>
  <c r="L251" i="1"/>
  <c r="I255" i="1"/>
  <c r="J253" i="1" l="1"/>
  <c r="K253" i="1" s="1"/>
  <c r="L252" i="1"/>
  <c r="I256" i="1"/>
  <c r="J254" i="1" l="1"/>
  <c r="K254" i="1" s="1"/>
  <c r="L253" i="1"/>
  <c r="I257" i="1"/>
  <c r="J255" i="1" l="1"/>
  <c r="K255" i="1" s="1"/>
  <c r="L254" i="1"/>
  <c r="I258" i="1"/>
  <c r="J256" i="1" l="1"/>
  <c r="K256" i="1" s="1"/>
  <c r="L255" i="1"/>
  <c r="I259" i="1"/>
  <c r="J257" i="1" l="1"/>
  <c r="K257" i="1" s="1"/>
  <c r="L256" i="1"/>
  <c r="I260" i="1"/>
  <c r="J258" i="1" l="1"/>
  <c r="K258" i="1" s="1"/>
  <c r="L257" i="1"/>
  <c r="I261" i="1"/>
  <c r="J259" i="1" l="1"/>
  <c r="K259" i="1" s="1"/>
  <c r="L258" i="1"/>
  <c r="I262" i="1"/>
  <c r="J260" i="1" l="1"/>
  <c r="K260" i="1" s="1"/>
  <c r="L259" i="1"/>
  <c r="I263" i="1"/>
  <c r="J261" i="1" l="1"/>
  <c r="K261" i="1" s="1"/>
  <c r="L260" i="1"/>
  <c r="I264" i="1"/>
  <c r="J262" i="1" l="1"/>
  <c r="K262" i="1" s="1"/>
  <c r="L261" i="1"/>
  <c r="I265" i="1"/>
  <c r="J263" i="1" l="1"/>
  <c r="K263" i="1" s="1"/>
  <c r="L262" i="1"/>
  <c r="I266" i="1"/>
  <c r="J264" i="1" l="1"/>
  <c r="K264" i="1" s="1"/>
  <c r="L263" i="1"/>
  <c r="I267" i="1"/>
  <c r="J265" i="1" l="1"/>
  <c r="K265" i="1" s="1"/>
  <c r="L264" i="1"/>
  <c r="I268" i="1"/>
  <c r="J266" i="1" l="1"/>
  <c r="K266" i="1" s="1"/>
  <c r="L265" i="1"/>
  <c r="I269" i="1"/>
  <c r="J267" i="1" l="1"/>
  <c r="K267" i="1" s="1"/>
  <c r="L266" i="1"/>
  <c r="I270" i="1"/>
  <c r="J268" i="1" l="1"/>
  <c r="K268" i="1" s="1"/>
  <c r="L267" i="1"/>
  <c r="I271" i="1"/>
  <c r="J269" i="1" l="1"/>
  <c r="K269" i="1" s="1"/>
  <c r="L268" i="1"/>
  <c r="I272" i="1"/>
  <c r="J270" i="1" l="1"/>
  <c r="K270" i="1" s="1"/>
  <c r="L269" i="1"/>
  <c r="I273" i="1"/>
  <c r="J271" i="1" l="1"/>
  <c r="K271" i="1" s="1"/>
  <c r="L270" i="1"/>
  <c r="I274" i="1"/>
  <c r="J272" i="1" l="1"/>
  <c r="K272" i="1" s="1"/>
  <c r="L271" i="1"/>
  <c r="I275" i="1"/>
  <c r="J273" i="1" l="1"/>
  <c r="K273" i="1" s="1"/>
  <c r="L272" i="1"/>
  <c r="I276" i="1"/>
  <c r="J274" i="1" l="1"/>
  <c r="K274" i="1" s="1"/>
  <c r="L273" i="1"/>
  <c r="I277" i="1"/>
  <c r="J275" i="1" l="1"/>
  <c r="K275" i="1" s="1"/>
  <c r="L274" i="1"/>
  <c r="I278" i="1"/>
  <c r="J276" i="1" l="1"/>
  <c r="K276" i="1" s="1"/>
  <c r="L275" i="1"/>
  <c r="I279" i="1"/>
  <c r="J277" i="1" l="1"/>
  <c r="K277" i="1" s="1"/>
  <c r="L276" i="1"/>
  <c r="I280" i="1"/>
  <c r="J278" i="1" l="1"/>
  <c r="K278" i="1" s="1"/>
  <c r="L277" i="1"/>
  <c r="I281" i="1"/>
  <c r="J279" i="1" l="1"/>
  <c r="K279" i="1" s="1"/>
  <c r="L278" i="1"/>
  <c r="I282" i="1"/>
  <c r="J280" i="1" l="1"/>
  <c r="K280" i="1" s="1"/>
  <c r="L279" i="1"/>
  <c r="I283" i="1"/>
  <c r="J281" i="1" l="1"/>
  <c r="K281" i="1" s="1"/>
  <c r="L280" i="1"/>
  <c r="I284" i="1"/>
  <c r="J282" i="1" l="1"/>
  <c r="K282" i="1" s="1"/>
  <c r="L281" i="1"/>
  <c r="I285" i="1"/>
  <c r="J283" i="1" l="1"/>
  <c r="K283" i="1" s="1"/>
  <c r="L282" i="1"/>
  <c r="I286" i="1"/>
  <c r="J284" i="1" l="1"/>
  <c r="K284" i="1" s="1"/>
  <c r="L283" i="1"/>
  <c r="I287" i="1"/>
  <c r="J285" i="1" l="1"/>
  <c r="K285" i="1" s="1"/>
  <c r="L284" i="1"/>
  <c r="I288" i="1"/>
  <c r="J286" i="1" l="1"/>
  <c r="K286" i="1" s="1"/>
  <c r="L285" i="1"/>
  <c r="I289" i="1"/>
  <c r="J287" i="1" l="1"/>
  <c r="K287" i="1" s="1"/>
  <c r="L286" i="1"/>
  <c r="I290" i="1"/>
  <c r="J288" i="1" l="1"/>
  <c r="K288" i="1" s="1"/>
  <c r="L287" i="1"/>
  <c r="I291" i="1"/>
  <c r="J289" i="1" l="1"/>
  <c r="K289" i="1" s="1"/>
  <c r="L288" i="1"/>
  <c r="I292" i="1"/>
  <c r="J290" i="1" l="1"/>
  <c r="K290" i="1" s="1"/>
  <c r="L289" i="1"/>
  <c r="I293" i="1"/>
  <c r="J291" i="1" l="1"/>
  <c r="K291" i="1" s="1"/>
  <c r="L290" i="1"/>
  <c r="I294" i="1"/>
  <c r="J292" i="1" l="1"/>
  <c r="K292" i="1" s="1"/>
  <c r="L291" i="1"/>
  <c r="I295" i="1"/>
  <c r="J293" i="1" l="1"/>
  <c r="K293" i="1" s="1"/>
  <c r="L292" i="1"/>
  <c r="I296" i="1"/>
  <c r="J294" i="1" l="1"/>
  <c r="K294" i="1" s="1"/>
  <c r="L293" i="1"/>
  <c r="I297" i="1"/>
  <c r="J295" i="1" l="1"/>
  <c r="K295" i="1" s="1"/>
  <c r="L294" i="1"/>
  <c r="I298" i="1"/>
  <c r="J296" i="1" l="1"/>
  <c r="K296" i="1" s="1"/>
  <c r="L295" i="1"/>
  <c r="I299" i="1"/>
  <c r="J297" i="1" l="1"/>
  <c r="K297" i="1" s="1"/>
  <c r="L296" i="1"/>
  <c r="I300" i="1"/>
  <c r="J298" i="1" l="1"/>
  <c r="K298" i="1" s="1"/>
  <c r="L297" i="1"/>
  <c r="I301" i="1"/>
  <c r="J299" i="1" l="1"/>
  <c r="K299" i="1" s="1"/>
  <c r="L298" i="1"/>
  <c r="I302" i="1"/>
  <c r="J300" i="1" l="1"/>
  <c r="K300" i="1" s="1"/>
  <c r="L299" i="1"/>
  <c r="I303" i="1"/>
  <c r="J301" i="1" l="1"/>
  <c r="K301" i="1" s="1"/>
  <c r="L300" i="1"/>
  <c r="I304" i="1"/>
  <c r="J302" i="1" l="1"/>
  <c r="K302" i="1" s="1"/>
  <c r="L301" i="1"/>
  <c r="I305" i="1"/>
  <c r="J303" i="1" l="1"/>
  <c r="K303" i="1" s="1"/>
  <c r="L302" i="1"/>
  <c r="I306" i="1"/>
  <c r="J304" i="1" l="1"/>
  <c r="K304" i="1" s="1"/>
  <c r="L303" i="1"/>
  <c r="I307" i="1"/>
  <c r="J305" i="1" l="1"/>
  <c r="K305" i="1" s="1"/>
  <c r="L304" i="1"/>
  <c r="I308" i="1"/>
  <c r="J306" i="1" l="1"/>
  <c r="K306" i="1" s="1"/>
  <c r="L305" i="1"/>
  <c r="I309" i="1"/>
  <c r="J307" i="1" l="1"/>
  <c r="K307" i="1" s="1"/>
  <c r="L306" i="1"/>
  <c r="I310" i="1"/>
  <c r="J308" i="1" l="1"/>
  <c r="K308" i="1" s="1"/>
  <c r="L307" i="1"/>
  <c r="I311" i="1"/>
  <c r="J309" i="1" l="1"/>
  <c r="K309" i="1" s="1"/>
  <c r="L309" i="1" s="1"/>
  <c r="L308" i="1"/>
  <c r="I312" i="1"/>
  <c r="J310" i="1" l="1"/>
  <c r="K310" i="1" s="1"/>
  <c r="I313" i="1"/>
  <c r="J311" i="1" l="1"/>
  <c r="K311" i="1" s="1"/>
  <c r="L310" i="1"/>
  <c r="I314" i="1"/>
  <c r="J312" i="1" l="1"/>
  <c r="K312" i="1" s="1"/>
  <c r="L311" i="1"/>
  <c r="I315" i="1"/>
  <c r="J313" i="1" l="1"/>
  <c r="K313" i="1" s="1"/>
  <c r="L312" i="1"/>
  <c r="I316" i="1"/>
  <c r="J314" i="1" l="1"/>
  <c r="K314" i="1" s="1"/>
  <c r="L313" i="1"/>
  <c r="I317" i="1"/>
  <c r="J315" i="1" l="1"/>
  <c r="K315" i="1" s="1"/>
  <c r="L314" i="1"/>
  <c r="I318" i="1"/>
  <c r="J316" i="1" l="1"/>
  <c r="K316" i="1" s="1"/>
  <c r="L315" i="1"/>
  <c r="I319" i="1"/>
  <c r="J317" i="1" l="1"/>
  <c r="K317" i="1" s="1"/>
  <c r="L316" i="1"/>
  <c r="I320" i="1"/>
  <c r="J318" i="1" l="1"/>
  <c r="K318" i="1" s="1"/>
  <c r="L317" i="1"/>
  <c r="I321" i="1"/>
  <c r="J319" i="1" l="1"/>
  <c r="K319" i="1" s="1"/>
  <c r="L318" i="1"/>
  <c r="I322" i="1"/>
  <c r="J320" i="1" l="1"/>
  <c r="K320" i="1" s="1"/>
  <c r="L319" i="1"/>
  <c r="I323" i="1"/>
  <c r="J321" i="1" l="1"/>
  <c r="K321" i="1" s="1"/>
  <c r="L320" i="1"/>
  <c r="I324" i="1"/>
  <c r="J322" i="1" l="1"/>
  <c r="K322" i="1" s="1"/>
  <c r="L321" i="1"/>
  <c r="I325" i="1"/>
  <c r="J323" i="1" l="1"/>
  <c r="K323" i="1" s="1"/>
  <c r="L322" i="1"/>
  <c r="I326" i="1"/>
  <c r="J324" i="1" l="1"/>
  <c r="K324" i="1" s="1"/>
  <c r="L323" i="1"/>
  <c r="I327" i="1"/>
  <c r="J325" i="1" l="1"/>
  <c r="K325" i="1" s="1"/>
  <c r="L324" i="1"/>
  <c r="I328" i="1"/>
  <c r="J326" i="1" l="1"/>
  <c r="K326" i="1" s="1"/>
  <c r="L325" i="1"/>
  <c r="I329" i="1"/>
  <c r="J327" i="1" l="1"/>
  <c r="K327" i="1" s="1"/>
  <c r="L326" i="1"/>
  <c r="I330" i="1"/>
  <c r="J328" i="1" l="1"/>
  <c r="K328" i="1" s="1"/>
  <c r="L328" i="1" s="1"/>
  <c r="L327" i="1"/>
  <c r="I331" i="1"/>
  <c r="J329" i="1" l="1"/>
  <c r="I332" i="1"/>
  <c r="K329" i="1" l="1"/>
  <c r="L329" i="1" s="1"/>
  <c r="I333" i="1"/>
  <c r="J330" i="1" l="1"/>
  <c r="I334" i="1"/>
  <c r="K330" i="1" l="1"/>
  <c r="L330" i="1" s="1"/>
  <c r="I335" i="1"/>
  <c r="J331" i="1" l="1"/>
  <c r="I336" i="1"/>
  <c r="K331" i="1" l="1"/>
  <c r="L331" i="1" s="1"/>
  <c r="I337" i="1"/>
  <c r="J332" i="1" l="1"/>
  <c r="I338" i="1"/>
  <c r="K332" i="1" l="1"/>
  <c r="L332" i="1" s="1"/>
  <c r="I339" i="1"/>
  <c r="J333" i="1" l="1"/>
  <c r="I340" i="1"/>
  <c r="K333" i="1" l="1"/>
  <c r="L333" i="1" s="1"/>
  <c r="I341" i="1"/>
  <c r="J334" i="1" l="1"/>
  <c r="I342" i="1"/>
  <c r="K334" i="1" l="1"/>
  <c r="L334" i="1" s="1"/>
  <c r="I343" i="1"/>
  <c r="J335" i="1" l="1"/>
  <c r="I344" i="1"/>
  <c r="K335" i="1" l="1"/>
  <c r="L335" i="1" s="1"/>
  <c r="I345" i="1"/>
  <c r="J336" i="1" l="1"/>
  <c r="I346" i="1"/>
  <c r="K336" i="1" l="1"/>
  <c r="L336" i="1" s="1"/>
  <c r="I347" i="1"/>
  <c r="J337" i="1" l="1"/>
  <c r="I348" i="1"/>
  <c r="K337" i="1" l="1"/>
  <c r="L337" i="1" s="1"/>
  <c r="I349" i="1"/>
  <c r="J338" i="1" l="1"/>
  <c r="I350" i="1"/>
  <c r="K338" i="1" l="1"/>
  <c r="L338" i="1" s="1"/>
  <c r="I351" i="1"/>
  <c r="J339" i="1" l="1"/>
  <c r="I352" i="1"/>
  <c r="K339" i="1" l="1"/>
  <c r="L339" i="1" s="1"/>
  <c r="I353" i="1"/>
  <c r="J340" i="1" l="1"/>
  <c r="I354" i="1"/>
  <c r="K340" i="1" l="1"/>
  <c r="L340" i="1" s="1"/>
  <c r="I355" i="1"/>
  <c r="J341" i="1" l="1"/>
  <c r="I356" i="1"/>
  <c r="K341" i="1" l="1"/>
  <c r="L341" i="1" s="1"/>
  <c r="I357" i="1"/>
  <c r="J342" i="1" l="1"/>
  <c r="I358" i="1"/>
  <c r="K342" i="1" l="1"/>
  <c r="L342" i="1" s="1"/>
  <c r="I359" i="1"/>
  <c r="J343" i="1" l="1"/>
  <c r="I360" i="1"/>
  <c r="K343" i="1" l="1"/>
  <c r="L343" i="1" s="1"/>
  <c r="I361" i="1"/>
  <c r="J344" i="1" l="1"/>
  <c r="I362" i="1"/>
  <c r="K344" i="1" l="1"/>
  <c r="L344" i="1" s="1"/>
  <c r="I363" i="1"/>
  <c r="J345" i="1" l="1"/>
  <c r="I364" i="1"/>
  <c r="K345" i="1" l="1"/>
  <c r="L345" i="1" s="1"/>
  <c r="I365" i="1"/>
  <c r="J346" i="1" l="1"/>
  <c r="I366" i="1"/>
  <c r="K346" i="1" l="1"/>
  <c r="L346" i="1" s="1"/>
  <c r="I367" i="1"/>
  <c r="J347" i="1" l="1"/>
  <c r="I368" i="1"/>
  <c r="K347" i="1" l="1"/>
  <c r="L347" i="1" s="1"/>
  <c r="I369" i="1"/>
  <c r="J348" i="1" l="1"/>
  <c r="I370" i="1"/>
  <c r="K348" i="1" l="1"/>
  <c r="L348" i="1" s="1"/>
  <c r="I371" i="1"/>
  <c r="J349" i="1" l="1"/>
  <c r="I372" i="1"/>
  <c r="K349" i="1" l="1"/>
  <c r="L349" i="1" s="1"/>
  <c r="I373" i="1"/>
  <c r="J350" i="1" l="1"/>
  <c r="I374" i="1"/>
  <c r="K350" i="1" l="1"/>
  <c r="L350" i="1" s="1"/>
  <c r="I375" i="1"/>
  <c r="J351" i="1" l="1"/>
  <c r="I376" i="1"/>
  <c r="K351" i="1" l="1"/>
  <c r="L351" i="1" s="1"/>
  <c r="I377" i="1"/>
  <c r="J352" i="1" l="1"/>
  <c r="I378" i="1"/>
  <c r="K352" i="1" l="1"/>
  <c r="L352" i="1" s="1"/>
  <c r="I379" i="1"/>
  <c r="J353" i="1" l="1"/>
  <c r="I380" i="1"/>
  <c r="K353" i="1" l="1"/>
  <c r="L353" i="1" s="1"/>
  <c r="I381" i="1"/>
  <c r="J354" i="1" l="1"/>
  <c r="I382" i="1"/>
  <c r="K354" i="1" l="1"/>
  <c r="L354" i="1" s="1"/>
  <c r="I383" i="1"/>
  <c r="J355" i="1" l="1"/>
  <c r="I384" i="1"/>
  <c r="K355" i="1" l="1"/>
  <c r="L355" i="1" s="1"/>
  <c r="I385" i="1"/>
  <c r="J356" i="1" l="1"/>
  <c r="I386" i="1"/>
  <c r="K356" i="1" l="1"/>
  <c r="L356" i="1" s="1"/>
  <c r="I387" i="1"/>
  <c r="J357" i="1" l="1"/>
  <c r="I388" i="1"/>
  <c r="K357" i="1" l="1"/>
  <c r="L357" i="1" s="1"/>
  <c r="I389" i="1"/>
  <c r="J358" i="1" l="1"/>
  <c r="I390" i="1"/>
  <c r="K358" i="1" l="1"/>
  <c r="L358" i="1" s="1"/>
  <c r="I391" i="1"/>
  <c r="J359" i="1" l="1"/>
  <c r="I392" i="1"/>
  <c r="K359" i="1" l="1"/>
  <c r="L359" i="1" s="1"/>
  <c r="I393" i="1"/>
  <c r="J360" i="1" l="1"/>
  <c r="I394" i="1"/>
  <c r="K360" i="1" l="1"/>
  <c r="L360" i="1" s="1"/>
  <c r="I395" i="1"/>
  <c r="J361" i="1" l="1"/>
  <c r="I396" i="1"/>
  <c r="K361" i="1" l="1"/>
  <c r="L361" i="1" s="1"/>
  <c r="I397" i="1"/>
  <c r="J362" i="1" l="1"/>
  <c r="I398" i="1"/>
  <c r="K362" i="1" l="1"/>
  <c r="L362" i="1" s="1"/>
  <c r="I399" i="1"/>
  <c r="J363" i="1" l="1"/>
  <c r="I400" i="1"/>
  <c r="K363" i="1" l="1"/>
  <c r="L363" i="1" s="1"/>
  <c r="I401" i="1"/>
  <c r="J364" i="1" l="1"/>
  <c r="I402" i="1"/>
  <c r="K364" i="1" l="1"/>
  <c r="L364" i="1" s="1"/>
  <c r="I403" i="1"/>
  <c r="J365" i="1" l="1"/>
  <c r="I404" i="1"/>
  <c r="K365" i="1" l="1"/>
  <c r="L365" i="1" s="1"/>
  <c r="I405" i="1"/>
  <c r="J366" i="1" l="1"/>
  <c r="I406" i="1"/>
  <c r="K366" i="1" l="1"/>
  <c r="L366" i="1" s="1"/>
  <c r="I407" i="1"/>
  <c r="J367" i="1" l="1"/>
  <c r="I408" i="1"/>
  <c r="K367" i="1" l="1"/>
  <c r="L367" i="1" s="1"/>
  <c r="I409" i="1"/>
  <c r="J368" i="1" l="1"/>
  <c r="I410" i="1"/>
  <c r="K368" i="1" l="1"/>
  <c r="L368" i="1" s="1"/>
  <c r="I411" i="1"/>
  <c r="J369" i="1" l="1"/>
  <c r="I412" i="1"/>
  <c r="K369" i="1" l="1"/>
  <c r="L369" i="1" s="1"/>
  <c r="I413" i="1"/>
  <c r="J370" i="1" l="1"/>
  <c r="I414" i="1"/>
  <c r="K370" i="1" l="1"/>
  <c r="L370" i="1" s="1"/>
  <c r="I415" i="1"/>
  <c r="J371" i="1" l="1"/>
  <c r="I416" i="1"/>
  <c r="K371" i="1" l="1"/>
  <c r="L371" i="1" s="1"/>
  <c r="I417" i="1"/>
  <c r="J372" i="1" l="1"/>
  <c r="I418" i="1"/>
  <c r="K372" i="1" l="1"/>
  <c r="L372" i="1" s="1"/>
  <c r="I419" i="1"/>
  <c r="J373" i="1" l="1"/>
  <c r="I420" i="1"/>
  <c r="K373" i="1" l="1"/>
  <c r="L373" i="1" s="1"/>
  <c r="I421" i="1"/>
  <c r="J374" i="1" l="1"/>
  <c r="I422" i="1"/>
  <c r="K374" i="1" l="1"/>
  <c r="L374" i="1" s="1"/>
  <c r="I423" i="1"/>
  <c r="J375" i="1" l="1"/>
  <c r="I424" i="1"/>
  <c r="K375" i="1" l="1"/>
  <c r="L375" i="1" s="1"/>
  <c r="I425" i="1"/>
  <c r="J376" i="1" l="1"/>
  <c r="I426" i="1"/>
  <c r="K376" i="1" l="1"/>
  <c r="L376" i="1" s="1"/>
  <c r="I427" i="1"/>
  <c r="J377" i="1" l="1"/>
  <c r="I428" i="1"/>
  <c r="K377" i="1" l="1"/>
  <c r="L377" i="1" s="1"/>
  <c r="I429" i="1"/>
  <c r="J378" i="1" l="1"/>
  <c r="I430" i="1"/>
  <c r="K378" i="1" l="1"/>
  <c r="L378" i="1" s="1"/>
  <c r="I431" i="1"/>
  <c r="J379" i="1" l="1"/>
  <c r="I432" i="1"/>
  <c r="K379" i="1" l="1"/>
  <c r="L379" i="1" s="1"/>
  <c r="I433" i="1"/>
  <c r="J380" i="1" l="1"/>
  <c r="I434" i="1"/>
  <c r="K380" i="1" l="1"/>
  <c r="L380" i="1" s="1"/>
  <c r="I435" i="1"/>
  <c r="J381" i="1" l="1"/>
  <c r="I436" i="1"/>
  <c r="K381" i="1" l="1"/>
  <c r="L381" i="1" s="1"/>
  <c r="I437" i="1"/>
  <c r="J382" i="1" l="1"/>
  <c r="I438" i="1"/>
  <c r="K382" i="1" l="1"/>
  <c r="L382" i="1" s="1"/>
  <c r="I439" i="1"/>
  <c r="J383" i="1" l="1"/>
  <c r="I440" i="1"/>
  <c r="K383" i="1" l="1"/>
  <c r="L383" i="1" s="1"/>
  <c r="I441" i="1"/>
  <c r="J384" i="1" l="1"/>
  <c r="I442" i="1"/>
  <c r="K384" i="1" l="1"/>
  <c r="L384" i="1" s="1"/>
  <c r="I443" i="1"/>
  <c r="J385" i="1" l="1"/>
  <c r="I444" i="1"/>
  <c r="K385" i="1" l="1"/>
  <c r="L385" i="1" s="1"/>
  <c r="I445" i="1"/>
  <c r="J386" i="1" l="1"/>
  <c r="I446" i="1"/>
  <c r="K386" i="1" l="1"/>
  <c r="L386" i="1" s="1"/>
  <c r="I447" i="1"/>
  <c r="J387" i="1" l="1"/>
  <c r="I448" i="1"/>
  <c r="K387" i="1" l="1"/>
  <c r="L387" i="1" s="1"/>
  <c r="I449" i="1"/>
  <c r="J388" i="1" l="1"/>
  <c r="I450" i="1"/>
  <c r="K388" i="1" l="1"/>
  <c r="L388" i="1" s="1"/>
  <c r="I451" i="1"/>
  <c r="J389" i="1" l="1"/>
  <c r="I452" i="1"/>
  <c r="K389" i="1" l="1"/>
  <c r="L389" i="1" s="1"/>
  <c r="I453" i="1"/>
  <c r="J390" i="1" l="1"/>
  <c r="I454" i="1"/>
  <c r="K390" i="1" l="1"/>
  <c r="L390" i="1" s="1"/>
  <c r="I455" i="1"/>
  <c r="J391" i="1" l="1"/>
  <c r="I456" i="1"/>
  <c r="K391" i="1" l="1"/>
  <c r="L391" i="1" s="1"/>
  <c r="I457" i="1"/>
  <c r="J392" i="1" l="1"/>
  <c r="I458" i="1"/>
  <c r="K392" i="1" l="1"/>
  <c r="L392" i="1" s="1"/>
  <c r="I459" i="1"/>
  <c r="J393" i="1" l="1"/>
  <c r="I460" i="1"/>
  <c r="K393" i="1" l="1"/>
  <c r="L393" i="1" s="1"/>
  <c r="I461" i="1"/>
  <c r="J394" i="1" l="1"/>
  <c r="I462" i="1"/>
  <c r="K394" i="1" l="1"/>
  <c r="L394" i="1" s="1"/>
  <c r="I463" i="1"/>
  <c r="J395" i="1" l="1"/>
  <c r="I464" i="1"/>
  <c r="K395" i="1" l="1"/>
  <c r="L395" i="1" s="1"/>
  <c r="I465" i="1"/>
  <c r="J396" i="1" l="1"/>
  <c r="I466" i="1"/>
  <c r="K396" i="1" l="1"/>
  <c r="L396" i="1" s="1"/>
  <c r="I467" i="1"/>
  <c r="J397" i="1" l="1"/>
  <c r="I468" i="1"/>
  <c r="K397" i="1" l="1"/>
  <c r="L397" i="1" s="1"/>
  <c r="I469" i="1"/>
  <c r="J398" i="1" l="1"/>
  <c r="I470" i="1"/>
  <c r="K398" i="1" l="1"/>
  <c r="L398" i="1" s="1"/>
  <c r="I471" i="1"/>
  <c r="J399" i="1" l="1"/>
  <c r="I472" i="1"/>
  <c r="K399" i="1" l="1"/>
  <c r="L399" i="1" s="1"/>
  <c r="I473" i="1"/>
  <c r="J400" i="1" l="1"/>
  <c r="I474" i="1"/>
  <c r="K400" i="1" l="1"/>
  <c r="L400" i="1" s="1"/>
  <c r="I475" i="1"/>
  <c r="J401" i="1" l="1"/>
  <c r="I476" i="1"/>
  <c r="K401" i="1" l="1"/>
  <c r="L401" i="1" s="1"/>
  <c r="I477" i="1"/>
  <c r="J402" i="1" l="1"/>
  <c r="I478" i="1"/>
  <c r="K402" i="1" l="1"/>
  <c r="L402" i="1" s="1"/>
  <c r="I479" i="1"/>
  <c r="J403" i="1" l="1"/>
  <c r="I480" i="1"/>
  <c r="K403" i="1" l="1"/>
  <c r="L403" i="1" s="1"/>
  <c r="I481" i="1"/>
  <c r="J404" i="1" l="1"/>
  <c r="I482" i="1"/>
  <c r="K404" i="1" l="1"/>
  <c r="L404" i="1" s="1"/>
  <c r="I483" i="1"/>
  <c r="J405" i="1" l="1"/>
  <c r="I484" i="1"/>
  <c r="K405" i="1" l="1"/>
  <c r="L405" i="1" s="1"/>
  <c r="I485" i="1"/>
  <c r="J406" i="1" l="1"/>
  <c r="I486" i="1"/>
  <c r="K406" i="1" l="1"/>
  <c r="L406" i="1" s="1"/>
  <c r="I487" i="1"/>
  <c r="J407" i="1" l="1"/>
  <c r="I488" i="1"/>
  <c r="K407" i="1" l="1"/>
  <c r="L407" i="1" s="1"/>
  <c r="I489" i="1"/>
  <c r="J408" i="1" l="1"/>
  <c r="I490" i="1"/>
  <c r="K408" i="1" l="1"/>
  <c r="L408" i="1" s="1"/>
  <c r="I491" i="1"/>
  <c r="J409" i="1" l="1"/>
  <c r="I492" i="1"/>
  <c r="K409" i="1" l="1"/>
  <c r="L409" i="1" s="1"/>
  <c r="I493" i="1"/>
  <c r="J410" i="1" l="1"/>
  <c r="I494" i="1"/>
  <c r="K410" i="1" l="1"/>
  <c r="L410" i="1" s="1"/>
  <c r="I495" i="1"/>
  <c r="J411" i="1" l="1"/>
  <c r="I496" i="1"/>
  <c r="K411" i="1" l="1"/>
  <c r="L411" i="1" s="1"/>
  <c r="I497" i="1"/>
  <c r="J412" i="1" l="1"/>
  <c r="I498" i="1"/>
  <c r="K412" i="1" l="1"/>
  <c r="L412" i="1" s="1"/>
  <c r="I499" i="1"/>
  <c r="J413" i="1" l="1"/>
  <c r="I500" i="1"/>
  <c r="K413" i="1" l="1"/>
  <c r="L413" i="1" s="1"/>
  <c r="I501" i="1"/>
  <c r="J414" i="1" l="1"/>
  <c r="I502" i="1"/>
  <c r="K414" i="1" l="1"/>
  <c r="L414" i="1" s="1"/>
  <c r="I503" i="1"/>
  <c r="J415" i="1" l="1"/>
  <c r="I504" i="1"/>
  <c r="K415" i="1" l="1"/>
  <c r="L415" i="1" s="1"/>
  <c r="I505" i="1"/>
  <c r="J416" i="1" l="1"/>
  <c r="I506" i="1"/>
  <c r="K416" i="1" l="1"/>
  <c r="L416" i="1" s="1"/>
  <c r="I507" i="1"/>
  <c r="J417" i="1" l="1"/>
  <c r="I508" i="1"/>
  <c r="K417" i="1" l="1"/>
  <c r="L417" i="1" s="1"/>
  <c r="I509" i="1"/>
  <c r="J418" i="1" l="1"/>
  <c r="I510" i="1"/>
  <c r="K418" i="1" l="1"/>
  <c r="L418" i="1" s="1"/>
  <c r="I511" i="1"/>
  <c r="J419" i="1" l="1"/>
  <c r="I512" i="1"/>
  <c r="K419" i="1" l="1"/>
  <c r="L419" i="1" s="1"/>
  <c r="I513" i="1"/>
  <c r="J420" i="1" l="1"/>
  <c r="I514" i="1"/>
  <c r="K420" i="1" l="1"/>
  <c r="L420" i="1" s="1"/>
  <c r="I515" i="1"/>
  <c r="J421" i="1" l="1"/>
  <c r="I516" i="1"/>
  <c r="K421" i="1" l="1"/>
  <c r="L421" i="1" s="1"/>
  <c r="I517" i="1"/>
  <c r="J422" i="1" l="1"/>
  <c r="I518" i="1"/>
  <c r="K422" i="1" l="1"/>
  <c r="L422" i="1" s="1"/>
  <c r="I519" i="1"/>
  <c r="J423" i="1" l="1"/>
  <c r="I520" i="1"/>
  <c r="K423" i="1" l="1"/>
  <c r="L423" i="1" s="1"/>
  <c r="I521" i="1"/>
  <c r="J424" i="1" l="1"/>
  <c r="I522" i="1"/>
  <c r="K424" i="1" l="1"/>
  <c r="L424" i="1" s="1"/>
  <c r="I523" i="1"/>
  <c r="J425" i="1" l="1"/>
  <c r="I524" i="1"/>
  <c r="K425" i="1" l="1"/>
  <c r="L425" i="1" s="1"/>
  <c r="I525" i="1"/>
  <c r="J426" i="1" l="1"/>
  <c r="I526" i="1"/>
  <c r="K426" i="1" l="1"/>
  <c r="L426" i="1" s="1"/>
  <c r="I527" i="1"/>
  <c r="J427" i="1" l="1"/>
  <c r="I528" i="1"/>
  <c r="K427" i="1" l="1"/>
  <c r="L427" i="1" s="1"/>
  <c r="I529" i="1"/>
  <c r="J428" i="1" l="1"/>
  <c r="I530" i="1"/>
  <c r="K428" i="1" l="1"/>
  <c r="L428" i="1" s="1"/>
  <c r="I531" i="1"/>
  <c r="J429" i="1" l="1"/>
  <c r="I532" i="1"/>
  <c r="K429" i="1" l="1"/>
  <c r="L429" i="1" s="1"/>
  <c r="I533" i="1"/>
  <c r="J430" i="1" l="1"/>
  <c r="I534" i="1"/>
  <c r="K430" i="1" l="1"/>
  <c r="L430" i="1" s="1"/>
  <c r="I535" i="1"/>
  <c r="J431" i="1" l="1"/>
  <c r="I536" i="1"/>
  <c r="K431" i="1" l="1"/>
  <c r="L431" i="1" s="1"/>
  <c r="I537" i="1"/>
  <c r="J432" i="1" l="1"/>
  <c r="I538" i="1"/>
  <c r="K432" i="1" l="1"/>
  <c r="L432" i="1" s="1"/>
  <c r="I539" i="1"/>
  <c r="J433" i="1" l="1"/>
  <c r="I540" i="1"/>
  <c r="K433" i="1" l="1"/>
  <c r="L433" i="1" s="1"/>
  <c r="I541" i="1"/>
  <c r="J434" i="1" l="1"/>
  <c r="I542" i="1"/>
  <c r="K434" i="1" l="1"/>
  <c r="L434" i="1" s="1"/>
  <c r="I543" i="1"/>
  <c r="J435" i="1" l="1"/>
  <c r="I544" i="1"/>
  <c r="K435" i="1" l="1"/>
  <c r="L435" i="1" s="1"/>
  <c r="I545" i="1"/>
  <c r="J436" i="1" l="1"/>
  <c r="I546" i="1"/>
  <c r="K436" i="1" l="1"/>
  <c r="L436" i="1" s="1"/>
  <c r="I547" i="1"/>
  <c r="J437" i="1" l="1"/>
  <c r="I548" i="1"/>
  <c r="K437" i="1" l="1"/>
  <c r="L437" i="1" s="1"/>
  <c r="I549" i="1"/>
  <c r="J438" i="1" l="1"/>
  <c r="I550" i="1"/>
  <c r="K438" i="1" l="1"/>
  <c r="L438" i="1" s="1"/>
  <c r="I551" i="1"/>
  <c r="J439" i="1" l="1"/>
  <c r="I552" i="1"/>
  <c r="K439" i="1" l="1"/>
  <c r="L439" i="1" s="1"/>
  <c r="I553" i="1"/>
  <c r="J440" i="1" l="1"/>
  <c r="I554" i="1"/>
  <c r="K440" i="1" l="1"/>
  <c r="L440" i="1" s="1"/>
  <c r="I555" i="1"/>
  <c r="J441" i="1" l="1"/>
  <c r="I556" i="1"/>
  <c r="K441" i="1" l="1"/>
  <c r="L441" i="1" s="1"/>
  <c r="I557" i="1"/>
  <c r="J442" i="1" l="1"/>
  <c r="I558" i="1"/>
  <c r="K442" i="1" l="1"/>
  <c r="L442" i="1" s="1"/>
  <c r="I559" i="1"/>
  <c r="J443" i="1" l="1"/>
  <c r="I560" i="1"/>
  <c r="K443" i="1" l="1"/>
  <c r="L443" i="1" s="1"/>
  <c r="I561" i="1"/>
  <c r="J444" i="1" l="1"/>
  <c r="I562" i="1"/>
  <c r="K444" i="1" l="1"/>
  <c r="L444" i="1" s="1"/>
  <c r="I563" i="1"/>
  <c r="J445" i="1" l="1"/>
  <c r="I564" i="1"/>
  <c r="K445" i="1" l="1"/>
  <c r="L445" i="1" s="1"/>
  <c r="I565" i="1"/>
  <c r="J446" i="1" l="1"/>
  <c r="I566" i="1"/>
  <c r="K446" i="1" l="1"/>
  <c r="L446" i="1" s="1"/>
  <c r="I567" i="1"/>
  <c r="J447" i="1" l="1"/>
  <c r="I568" i="1"/>
  <c r="K447" i="1" l="1"/>
  <c r="L447" i="1" s="1"/>
  <c r="I569" i="1"/>
  <c r="J448" i="1" l="1"/>
  <c r="I570" i="1"/>
  <c r="K448" i="1" l="1"/>
  <c r="L448" i="1" s="1"/>
  <c r="I571" i="1"/>
  <c r="J449" i="1" l="1"/>
  <c r="I572" i="1"/>
  <c r="K449" i="1" l="1"/>
  <c r="L449" i="1" s="1"/>
  <c r="I573" i="1"/>
  <c r="J450" i="1" l="1"/>
  <c r="I574" i="1"/>
  <c r="K450" i="1" l="1"/>
  <c r="L450" i="1" s="1"/>
  <c r="I575" i="1"/>
  <c r="J451" i="1" l="1"/>
  <c r="I576" i="1"/>
  <c r="K451" i="1" l="1"/>
  <c r="L451" i="1" s="1"/>
  <c r="I577" i="1"/>
  <c r="J452" i="1" l="1"/>
  <c r="I578" i="1"/>
  <c r="K452" i="1" l="1"/>
  <c r="L452" i="1" s="1"/>
  <c r="I579" i="1"/>
  <c r="J453" i="1" l="1"/>
  <c r="I580" i="1"/>
  <c r="K453" i="1" l="1"/>
  <c r="L453" i="1" s="1"/>
  <c r="I581" i="1"/>
  <c r="J454" i="1" l="1"/>
  <c r="I582" i="1"/>
  <c r="K454" i="1" l="1"/>
  <c r="L454" i="1" s="1"/>
  <c r="I583" i="1"/>
  <c r="J455" i="1" l="1"/>
  <c r="I584" i="1"/>
  <c r="K455" i="1" l="1"/>
  <c r="L455" i="1" s="1"/>
  <c r="I585" i="1"/>
  <c r="J456" i="1" l="1"/>
  <c r="I586" i="1"/>
  <c r="K456" i="1" l="1"/>
  <c r="L456" i="1" s="1"/>
  <c r="I587" i="1"/>
  <c r="J457" i="1" l="1"/>
  <c r="I588" i="1"/>
  <c r="K457" i="1" l="1"/>
  <c r="L457" i="1" s="1"/>
  <c r="I589" i="1"/>
  <c r="J458" i="1" l="1"/>
  <c r="I590" i="1"/>
  <c r="K458" i="1" l="1"/>
  <c r="L458" i="1" s="1"/>
  <c r="I591" i="1"/>
  <c r="J459" i="1" l="1"/>
  <c r="I592" i="1"/>
  <c r="K459" i="1" l="1"/>
  <c r="L459" i="1" s="1"/>
  <c r="I593" i="1"/>
  <c r="J460" i="1" l="1"/>
  <c r="I594" i="1"/>
  <c r="K460" i="1" l="1"/>
  <c r="L460" i="1" s="1"/>
  <c r="I595" i="1"/>
  <c r="J461" i="1" l="1"/>
  <c r="I596" i="1"/>
  <c r="K461" i="1" l="1"/>
  <c r="L461" i="1" s="1"/>
  <c r="I597" i="1"/>
  <c r="J462" i="1" l="1"/>
  <c r="I598" i="1"/>
  <c r="K462" i="1" l="1"/>
  <c r="L462" i="1" s="1"/>
  <c r="I599" i="1"/>
  <c r="J463" i="1" l="1"/>
  <c r="I600" i="1"/>
  <c r="K463" i="1" l="1"/>
  <c r="L463" i="1" s="1"/>
  <c r="I601" i="1"/>
  <c r="J464" i="1" l="1"/>
  <c r="I602" i="1"/>
  <c r="K464" i="1" l="1"/>
  <c r="L464" i="1" s="1"/>
  <c r="I603" i="1"/>
  <c r="J465" i="1" l="1"/>
  <c r="K465" i="1" s="1"/>
  <c r="L465" i="1" s="1"/>
  <c r="I604" i="1"/>
  <c r="J466" i="1" l="1"/>
  <c r="I605" i="1"/>
  <c r="K466" i="1" l="1"/>
  <c r="L466" i="1" s="1"/>
  <c r="I606" i="1"/>
  <c r="J467" i="1" l="1"/>
  <c r="I607" i="1"/>
  <c r="K467" i="1" l="1"/>
  <c r="L467" i="1" s="1"/>
  <c r="I608" i="1"/>
  <c r="J468" i="1" l="1"/>
  <c r="I609" i="1"/>
  <c r="K468" i="1" l="1"/>
  <c r="L468" i="1" s="1"/>
  <c r="I610" i="1"/>
  <c r="J469" i="1" l="1"/>
  <c r="I611" i="1"/>
  <c r="K469" i="1" l="1"/>
  <c r="L469" i="1" s="1"/>
  <c r="I612" i="1"/>
  <c r="J470" i="1" l="1"/>
  <c r="I613" i="1"/>
  <c r="K470" i="1" l="1"/>
  <c r="L470" i="1" s="1"/>
  <c r="I614" i="1"/>
  <c r="J471" i="1" l="1"/>
  <c r="I615" i="1"/>
  <c r="K471" i="1" l="1"/>
  <c r="L471" i="1" s="1"/>
  <c r="I616" i="1"/>
  <c r="J472" i="1" l="1"/>
  <c r="I617" i="1"/>
  <c r="K472" i="1" l="1"/>
  <c r="L472" i="1" s="1"/>
  <c r="I618" i="1"/>
  <c r="J473" i="1" l="1"/>
  <c r="I619" i="1"/>
  <c r="K473" i="1" l="1"/>
  <c r="L473" i="1" s="1"/>
  <c r="I620" i="1"/>
  <c r="J474" i="1" l="1"/>
  <c r="I621" i="1"/>
  <c r="K474" i="1" l="1"/>
  <c r="L474" i="1" s="1"/>
  <c r="I622" i="1"/>
  <c r="J475" i="1" l="1"/>
  <c r="I623" i="1"/>
  <c r="K475" i="1" l="1"/>
  <c r="L475" i="1" s="1"/>
  <c r="I624" i="1"/>
  <c r="J476" i="1" l="1"/>
  <c r="I625" i="1"/>
  <c r="K476" i="1" l="1"/>
  <c r="L476" i="1" s="1"/>
  <c r="I626" i="1"/>
  <c r="J477" i="1" l="1"/>
  <c r="I627" i="1"/>
  <c r="K477" i="1" l="1"/>
  <c r="L477" i="1" s="1"/>
  <c r="I628" i="1"/>
  <c r="J478" i="1" l="1"/>
  <c r="I629" i="1"/>
  <c r="K478" i="1" l="1"/>
  <c r="L478" i="1" s="1"/>
  <c r="I630" i="1"/>
  <c r="J629" i="1"/>
  <c r="J479" i="1" l="1"/>
  <c r="K629" i="1"/>
  <c r="L629" i="1" s="1"/>
  <c r="I631" i="1"/>
  <c r="J630" i="1"/>
  <c r="K479" i="1" l="1"/>
  <c r="L479" i="1" s="1"/>
  <c r="K630" i="1"/>
  <c r="L630" i="1" s="1"/>
  <c r="J631" i="1"/>
  <c r="I632" i="1"/>
  <c r="J480" i="1" l="1"/>
  <c r="K631" i="1"/>
  <c r="L631" i="1" s="1"/>
  <c r="J632" i="1"/>
  <c r="I633" i="1"/>
  <c r="K480" i="1" l="1"/>
  <c r="L480" i="1" s="1"/>
  <c r="K632" i="1"/>
  <c r="L632" i="1" s="1"/>
  <c r="I634" i="1"/>
  <c r="J633" i="1"/>
  <c r="J481" i="1" l="1"/>
  <c r="K633" i="1"/>
  <c r="L633" i="1" s="1"/>
  <c r="J634" i="1"/>
  <c r="I635" i="1"/>
  <c r="K481" i="1" l="1"/>
  <c r="L481" i="1" s="1"/>
  <c r="K634" i="1"/>
  <c r="L634" i="1" s="1"/>
  <c r="I636" i="1"/>
  <c r="J635" i="1"/>
  <c r="J482" i="1" l="1"/>
  <c r="K635" i="1"/>
  <c r="L635" i="1" s="1"/>
  <c r="J636" i="1"/>
  <c r="I637" i="1"/>
  <c r="K482" i="1" l="1"/>
  <c r="L482" i="1" s="1"/>
  <c r="K636" i="1"/>
  <c r="L636" i="1" s="1"/>
  <c r="I638" i="1"/>
  <c r="J637" i="1"/>
  <c r="J483" i="1" l="1"/>
  <c r="K637" i="1"/>
  <c r="L637" i="1" s="1"/>
  <c r="I639" i="1"/>
  <c r="J638" i="1"/>
  <c r="K483" i="1" l="1"/>
  <c r="L483" i="1" s="1"/>
  <c r="K638" i="1"/>
  <c r="L638" i="1" s="1"/>
  <c r="I640" i="1"/>
  <c r="J639" i="1"/>
  <c r="J484" i="1" l="1"/>
  <c r="K639" i="1"/>
  <c r="L639" i="1" s="1"/>
  <c r="J640" i="1"/>
  <c r="I641" i="1"/>
  <c r="K484" i="1" l="1"/>
  <c r="L484" i="1" s="1"/>
  <c r="K640" i="1"/>
  <c r="L640" i="1" s="1"/>
  <c r="I642" i="1"/>
  <c r="J641" i="1"/>
  <c r="J485" i="1" l="1"/>
  <c r="K641" i="1"/>
  <c r="L641" i="1" s="1"/>
  <c r="I643" i="1"/>
  <c r="J642" i="1"/>
  <c r="K485" i="1" l="1"/>
  <c r="L485" i="1" s="1"/>
  <c r="K642" i="1"/>
  <c r="L642" i="1" s="1"/>
  <c r="J643" i="1"/>
  <c r="I644" i="1"/>
  <c r="J486" i="1" l="1"/>
  <c r="K643" i="1"/>
  <c r="L643" i="1" s="1"/>
  <c r="J644" i="1"/>
  <c r="I645" i="1"/>
  <c r="K486" i="1" l="1"/>
  <c r="L486" i="1" s="1"/>
  <c r="K644" i="1"/>
  <c r="L644" i="1" s="1"/>
  <c r="I646" i="1"/>
  <c r="J645" i="1"/>
  <c r="J487" i="1" l="1"/>
  <c r="K645" i="1"/>
  <c r="L645" i="1" s="1"/>
  <c r="I647" i="1"/>
  <c r="J646" i="1"/>
  <c r="K487" i="1" l="1"/>
  <c r="L487" i="1" s="1"/>
  <c r="K646" i="1"/>
  <c r="L646" i="1" s="1"/>
  <c r="J647" i="1"/>
  <c r="I648" i="1"/>
  <c r="J488" i="1" l="1"/>
  <c r="K647" i="1"/>
  <c r="L647" i="1" s="1"/>
  <c r="I649" i="1"/>
  <c r="J648" i="1"/>
  <c r="K488" i="1" l="1"/>
  <c r="L488" i="1" s="1"/>
  <c r="K648" i="1"/>
  <c r="L648" i="1" s="1"/>
  <c r="I650" i="1"/>
  <c r="J649" i="1"/>
  <c r="J489" i="1" l="1"/>
  <c r="K649" i="1"/>
  <c r="L649" i="1" s="1"/>
  <c r="J650" i="1"/>
  <c r="I651" i="1"/>
  <c r="K489" i="1" l="1"/>
  <c r="L489" i="1" s="1"/>
  <c r="K650" i="1"/>
  <c r="L650" i="1" s="1"/>
  <c r="I652" i="1"/>
  <c r="J651" i="1"/>
  <c r="J490" i="1" l="1"/>
  <c r="K651" i="1"/>
  <c r="L651" i="1" s="1"/>
  <c r="J652" i="1"/>
  <c r="I653" i="1"/>
  <c r="K490" i="1" l="1"/>
  <c r="L490" i="1" s="1"/>
  <c r="K652" i="1"/>
  <c r="L652" i="1" s="1"/>
  <c r="J653" i="1"/>
  <c r="I654" i="1"/>
  <c r="J491" i="1" l="1"/>
  <c r="K653" i="1"/>
  <c r="L653" i="1" s="1"/>
  <c r="I655" i="1"/>
  <c r="J654" i="1"/>
  <c r="K491" i="1" l="1"/>
  <c r="L491" i="1" s="1"/>
  <c r="K654" i="1"/>
  <c r="L654" i="1" s="1"/>
  <c r="J655" i="1"/>
  <c r="I656" i="1"/>
  <c r="J492" i="1" l="1"/>
  <c r="K655" i="1"/>
  <c r="L655" i="1" s="1"/>
  <c r="J656" i="1"/>
  <c r="I657" i="1"/>
  <c r="K492" i="1" l="1"/>
  <c r="L492" i="1" s="1"/>
  <c r="K656" i="1"/>
  <c r="L656" i="1" s="1"/>
  <c r="I658" i="1"/>
  <c r="J657" i="1"/>
  <c r="J493" i="1" l="1"/>
  <c r="K657" i="1"/>
  <c r="L657" i="1" s="1"/>
  <c r="J658" i="1"/>
  <c r="I659" i="1"/>
  <c r="K493" i="1" l="1"/>
  <c r="L493" i="1" s="1"/>
  <c r="K658" i="1"/>
  <c r="L658" i="1" s="1"/>
  <c r="I660" i="1"/>
  <c r="J659" i="1"/>
  <c r="J494" i="1" l="1"/>
  <c r="K659" i="1"/>
  <c r="L659" i="1" s="1"/>
  <c r="J660" i="1"/>
  <c r="I661" i="1"/>
  <c r="K494" i="1" l="1"/>
  <c r="L494" i="1" s="1"/>
  <c r="K660" i="1"/>
  <c r="L660" i="1" s="1"/>
  <c r="J661" i="1"/>
  <c r="I662" i="1"/>
  <c r="J495" i="1" l="1"/>
  <c r="K661" i="1"/>
  <c r="L661" i="1" s="1"/>
  <c r="I663" i="1"/>
  <c r="J662" i="1"/>
  <c r="K495" i="1" l="1"/>
  <c r="L495" i="1" s="1"/>
  <c r="K662" i="1"/>
  <c r="L662" i="1" s="1"/>
  <c r="I664" i="1"/>
  <c r="J663" i="1"/>
  <c r="J496" i="1" l="1"/>
  <c r="K663" i="1"/>
  <c r="L663" i="1" s="1"/>
  <c r="J664" i="1"/>
  <c r="I665" i="1"/>
  <c r="K496" i="1" l="1"/>
  <c r="L496" i="1" s="1"/>
  <c r="K664" i="1"/>
  <c r="L664" i="1" s="1"/>
  <c r="I666" i="1"/>
  <c r="J665" i="1"/>
  <c r="J497" i="1" l="1"/>
  <c r="K665" i="1"/>
  <c r="L665" i="1" s="1"/>
  <c r="I667" i="1"/>
  <c r="J666" i="1"/>
  <c r="K497" i="1" l="1"/>
  <c r="L497" i="1" s="1"/>
  <c r="K666" i="1"/>
  <c r="L666" i="1" s="1"/>
  <c r="J667" i="1"/>
  <c r="I668" i="1"/>
  <c r="J498" i="1" l="1"/>
  <c r="K667" i="1"/>
  <c r="L667" i="1" s="1"/>
  <c r="J668" i="1"/>
  <c r="I669" i="1"/>
  <c r="K498" i="1" l="1"/>
  <c r="L498" i="1" s="1"/>
  <c r="K668" i="1"/>
  <c r="L668" i="1" s="1"/>
  <c r="I670" i="1"/>
  <c r="J669" i="1"/>
  <c r="J499" i="1" l="1"/>
  <c r="K669" i="1"/>
  <c r="L669" i="1" s="1"/>
  <c r="I671" i="1"/>
  <c r="J670" i="1"/>
  <c r="K499" i="1" l="1"/>
  <c r="L499" i="1" s="1"/>
  <c r="K670" i="1"/>
  <c r="L670" i="1" s="1"/>
  <c r="J671" i="1"/>
  <c r="I672" i="1"/>
  <c r="J500" i="1" l="1"/>
  <c r="K671" i="1"/>
  <c r="L671" i="1" s="1"/>
  <c r="J672" i="1"/>
  <c r="I673" i="1"/>
  <c r="K500" i="1" l="1"/>
  <c r="L500" i="1" s="1"/>
  <c r="K672" i="1"/>
  <c r="L672" i="1" s="1"/>
  <c r="J673" i="1"/>
  <c r="I674" i="1"/>
  <c r="J501" i="1" l="1"/>
  <c r="K673" i="1"/>
  <c r="L673" i="1" s="1"/>
  <c r="J674" i="1"/>
  <c r="I675" i="1"/>
  <c r="K501" i="1" l="1"/>
  <c r="L501" i="1" s="1"/>
  <c r="K674" i="1"/>
  <c r="L674" i="1" s="1"/>
  <c r="I676" i="1"/>
  <c r="J675" i="1"/>
  <c r="J502" i="1" l="1"/>
  <c r="K675" i="1"/>
  <c r="L675" i="1" s="1"/>
  <c r="J676" i="1"/>
  <c r="I677" i="1"/>
  <c r="K502" i="1" l="1"/>
  <c r="L502" i="1" s="1"/>
  <c r="K676" i="1"/>
  <c r="L676" i="1" s="1"/>
  <c r="I678" i="1"/>
  <c r="J677" i="1"/>
  <c r="J503" i="1" l="1"/>
  <c r="K677" i="1"/>
  <c r="L677" i="1" s="1"/>
  <c r="I679" i="1"/>
  <c r="J678" i="1"/>
  <c r="K503" i="1" l="1"/>
  <c r="L503" i="1" s="1"/>
  <c r="K678" i="1"/>
  <c r="L678" i="1" s="1"/>
  <c r="I680" i="1"/>
  <c r="J679" i="1"/>
  <c r="J504" i="1" l="1"/>
  <c r="K679" i="1"/>
  <c r="L679" i="1" s="1"/>
  <c r="I681" i="1"/>
  <c r="J680" i="1"/>
  <c r="K504" i="1" l="1"/>
  <c r="L504" i="1" s="1"/>
  <c r="K680" i="1"/>
  <c r="L680" i="1" s="1"/>
  <c r="I682" i="1"/>
  <c r="J681" i="1"/>
  <c r="J505" i="1" l="1"/>
  <c r="K681" i="1"/>
  <c r="L681" i="1" s="1"/>
  <c r="J682" i="1"/>
  <c r="I683" i="1"/>
  <c r="K505" i="1" l="1"/>
  <c r="L505" i="1" s="1"/>
  <c r="K682" i="1"/>
  <c r="L682" i="1" s="1"/>
  <c r="I684" i="1"/>
  <c r="J683" i="1"/>
  <c r="J506" i="1" l="1"/>
  <c r="K683" i="1"/>
  <c r="L683" i="1" s="1"/>
  <c r="J684" i="1"/>
  <c r="I685" i="1"/>
  <c r="K506" i="1" l="1"/>
  <c r="L506" i="1" s="1"/>
  <c r="K684" i="1"/>
  <c r="L684" i="1" s="1"/>
  <c r="I686" i="1"/>
  <c r="J685" i="1"/>
  <c r="J507" i="1" l="1"/>
  <c r="K685" i="1"/>
  <c r="L685" i="1" s="1"/>
  <c r="I687" i="1"/>
  <c r="J686" i="1"/>
  <c r="K507" i="1" l="1"/>
  <c r="L507" i="1" s="1"/>
  <c r="K686" i="1"/>
  <c r="L686" i="1" s="1"/>
  <c r="I688" i="1"/>
  <c r="J687" i="1"/>
  <c r="J508" i="1" l="1"/>
  <c r="K687" i="1"/>
  <c r="L687" i="1" s="1"/>
  <c r="J688" i="1"/>
  <c r="I689" i="1"/>
  <c r="K508" i="1" l="1"/>
  <c r="L508" i="1" s="1"/>
  <c r="K688" i="1"/>
  <c r="L688" i="1" s="1"/>
  <c r="I690" i="1"/>
  <c r="J689" i="1"/>
  <c r="J509" i="1" l="1"/>
  <c r="K689" i="1"/>
  <c r="L689" i="1" s="1"/>
  <c r="J690" i="1"/>
  <c r="I691" i="1"/>
  <c r="K509" i="1" l="1"/>
  <c r="L509" i="1" s="1"/>
  <c r="K690" i="1"/>
  <c r="L690" i="1" s="1"/>
  <c r="J691" i="1"/>
  <c r="I692" i="1"/>
  <c r="J510" i="1" l="1"/>
  <c r="K691" i="1"/>
  <c r="L691" i="1" s="1"/>
  <c r="J692" i="1"/>
  <c r="I693" i="1"/>
  <c r="K510" i="1" l="1"/>
  <c r="L510" i="1" s="1"/>
  <c r="K692" i="1"/>
  <c r="L692" i="1" s="1"/>
  <c r="I694" i="1"/>
  <c r="J693" i="1"/>
  <c r="J511" i="1" l="1"/>
  <c r="K693" i="1"/>
  <c r="L693" i="1" s="1"/>
  <c r="I695" i="1"/>
  <c r="J694" i="1"/>
  <c r="K511" i="1" l="1"/>
  <c r="L511" i="1" s="1"/>
  <c r="K694" i="1"/>
  <c r="L694" i="1" s="1"/>
  <c r="J695" i="1"/>
  <c r="I696" i="1"/>
  <c r="J512" i="1" l="1"/>
  <c r="K695" i="1"/>
  <c r="L695" i="1" s="1"/>
  <c r="J696" i="1"/>
  <c r="I697" i="1"/>
  <c r="K512" i="1" l="1"/>
  <c r="L512" i="1" s="1"/>
  <c r="K696" i="1"/>
  <c r="L696" i="1" s="1"/>
  <c r="I698" i="1"/>
  <c r="J697" i="1"/>
  <c r="J513" i="1" l="1"/>
  <c r="K697" i="1"/>
  <c r="L697" i="1" s="1"/>
  <c r="J698" i="1"/>
  <c r="I699" i="1"/>
  <c r="K513" i="1" l="1"/>
  <c r="L513" i="1" s="1"/>
  <c r="K698" i="1"/>
  <c r="L698" i="1" s="1"/>
  <c r="I700" i="1"/>
  <c r="J699" i="1"/>
  <c r="J514" i="1" l="1"/>
  <c r="K699" i="1"/>
  <c r="L699" i="1" s="1"/>
  <c r="J700" i="1"/>
  <c r="I701" i="1"/>
  <c r="K514" i="1" l="1"/>
  <c r="L514" i="1" s="1"/>
  <c r="K700" i="1"/>
  <c r="L700" i="1" s="1"/>
  <c r="I702" i="1"/>
  <c r="J701" i="1"/>
  <c r="J515" i="1" l="1"/>
  <c r="K701" i="1"/>
  <c r="L701" i="1" s="1"/>
  <c r="I703" i="1"/>
  <c r="J702" i="1"/>
  <c r="K515" i="1" l="1"/>
  <c r="L515" i="1" s="1"/>
  <c r="K702" i="1"/>
  <c r="L702" i="1" s="1"/>
  <c r="I704" i="1"/>
  <c r="J703" i="1"/>
  <c r="J516" i="1" l="1"/>
  <c r="K703" i="1"/>
  <c r="L703" i="1" s="1"/>
  <c r="J704" i="1"/>
  <c r="I705" i="1"/>
  <c r="K516" i="1" l="1"/>
  <c r="L516" i="1" s="1"/>
  <c r="K704" i="1"/>
  <c r="L704" i="1" s="1"/>
  <c r="J705" i="1"/>
  <c r="I706" i="1"/>
  <c r="J517" i="1" l="1"/>
  <c r="K705" i="1"/>
  <c r="L705" i="1" s="1"/>
  <c r="I707" i="1"/>
  <c r="J706" i="1"/>
  <c r="K517" i="1" l="1"/>
  <c r="L517" i="1" s="1"/>
  <c r="K706" i="1"/>
  <c r="L706" i="1" s="1"/>
  <c r="I708" i="1"/>
  <c r="J707" i="1"/>
  <c r="J518" i="1" l="1"/>
  <c r="K707" i="1"/>
  <c r="L707" i="1" s="1"/>
  <c r="J708" i="1"/>
  <c r="I709" i="1"/>
  <c r="K518" i="1" l="1"/>
  <c r="L518" i="1" s="1"/>
  <c r="K708" i="1"/>
  <c r="L708" i="1" s="1"/>
  <c r="I710" i="1"/>
  <c r="J709" i="1"/>
  <c r="J519" i="1" l="1"/>
  <c r="K709" i="1"/>
  <c r="L709" i="1" s="1"/>
  <c r="I711" i="1"/>
  <c r="J710" i="1"/>
  <c r="K519" i="1" l="1"/>
  <c r="L519" i="1" s="1"/>
  <c r="K710" i="1"/>
  <c r="L710" i="1" s="1"/>
  <c r="I712" i="1"/>
  <c r="J711" i="1"/>
  <c r="J520" i="1" l="1"/>
  <c r="K711" i="1"/>
  <c r="L711" i="1" s="1"/>
  <c r="I713" i="1"/>
  <c r="J712" i="1"/>
  <c r="K520" i="1" l="1"/>
  <c r="L520" i="1" s="1"/>
  <c r="K712" i="1"/>
  <c r="L712" i="1" s="1"/>
  <c r="I714" i="1"/>
  <c r="J713" i="1"/>
  <c r="J521" i="1" l="1"/>
  <c r="K713" i="1"/>
  <c r="L713" i="1" s="1"/>
  <c r="J714" i="1"/>
  <c r="I715" i="1"/>
  <c r="K521" i="1" l="1"/>
  <c r="L521" i="1" s="1"/>
  <c r="K714" i="1"/>
  <c r="L714" i="1" s="1"/>
  <c r="I716" i="1"/>
  <c r="J715" i="1"/>
  <c r="J522" i="1" l="1"/>
  <c r="K715" i="1"/>
  <c r="L715" i="1" s="1"/>
  <c r="J716" i="1"/>
  <c r="I717" i="1"/>
  <c r="K522" i="1" l="1"/>
  <c r="L522" i="1" s="1"/>
  <c r="K716" i="1"/>
  <c r="L716" i="1" s="1"/>
  <c r="I718" i="1"/>
  <c r="J717" i="1"/>
  <c r="J523" i="1" l="1"/>
  <c r="K717" i="1"/>
  <c r="L717" i="1" s="1"/>
  <c r="I719" i="1"/>
  <c r="J718" i="1"/>
  <c r="K523" i="1" l="1"/>
  <c r="L523" i="1" s="1"/>
  <c r="K718" i="1"/>
  <c r="L718" i="1" s="1"/>
  <c r="J719" i="1"/>
  <c r="I720" i="1"/>
  <c r="J524" i="1" l="1"/>
  <c r="K719" i="1"/>
  <c r="L719" i="1" s="1"/>
  <c r="J720" i="1"/>
  <c r="I721" i="1"/>
  <c r="K524" i="1" l="1"/>
  <c r="L524" i="1" s="1"/>
  <c r="K720" i="1"/>
  <c r="L720" i="1" s="1"/>
  <c r="J721" i="1"/>
  <c r="I722" i="1"/>
  <c r="J525" i="1" l="1"/>
  <c r="K721" i="1"/>
  <c r="L721" i="1" s="1"/>
  <c r="J722" i="1"/>
  <c r="I723" i="1"/>
  <c r="K525" i="1" l="1"/>
  <c r="L525" i="1" s="1"/>
  <c r="K722" i="1"/>
  <c r="L722" i="1" s="1"/>
  <c r="I724" i="1"/>
  <c r="J723" i="1"/>
  <c r="J526" i="1" l="1"/>
  <c r="K723" i="1"/>
  <c r="L723" i="1" s="1"/>
  <c r="J724" i="1"/>
  <c r="I725" i="1"/>
  <c r="K526" i="1" l="1"/>
  <c r="L526" i="1" s="1"/>
  <c r="K724" i="1"/>
  <c r="L724" i="1" s="1"/>
  <c r="J725" i="1"/>
  <c r="I726" i="1"/>
  <c r="J527" i="1" l="1"/>
  <c r="K725" i="1"/>
  <c r="L725" i="1" s="1"/>
  <c r="I727" i="1"/>
  <c r="J726" i="1"/>
  <c r="K527" i="1" l="1"/>
  <c r="L527" i="1" s="1"/>
  <c r="K726" i="1"/>
  <c r="L726" i="1" s="1"/>
  <c r="I728" i="1"/>
  <c r="J727" i="1"/>
  <c r="J528" i="1" l="1"/>
  <c r="K727" i="1"/>
  <c r="L727" i="1" s="1"/>
  <c r="J728" i="1"/>
  <c r="I729" i="1"/>
  <c r="K528" i="1" l="1"/>
  <c r="L528" i="1" s="1"/>
  <c r="K728" i="1"/>
  <c r="L728" i="1" s="1"/>
  <c r="I730" i="1"/>
  <c r="J729" i="1"/>
  <c r="J529" i="1" l="1"/>
  <c r="K729" i="1"/>
  <c r="L729" i="1" s="1"/>
  <c r="J730" i="1"/>
  <c r="I731" i="1"/>
  <c r="K529" i="1" l="1"/>
  <c r="L529" i="1" s="1"/>
  <c r="K730" i="1"/>
  <c r="L730" i="1" s="1"/>
  <c r="J731" i="1"/>
  <c r="I732" i="1"/>
  <c r="J530" i="1" l="1"/>
  <c r="K731" i="1"/>
  <c r="L731" i="1" s="1"/>
  <c r="J732" i="1"/>
  <c r="I733" i="1"/>
  <c r="K530" i="1" l="1"/>
  <c r="L530" i="1" s="1"/>
  <c r="K732" i="1"/>
  <c r="L732" i="1" s="1"/>
  <c r="J733" i="1"/>
  <c r="I734" i="1"/>
  <c r="J531" i="1" l="1"/>
  <c r="K733" i="1"/>
  <c r="L733" i="1" s="1"/>
  <c r="I735" i="1"/>
  <c r="J734" i="1"/>
  <c r="K531" i="1" l="1"/>
  <c r="L531" i="1" s="1"/>
  <c r="K734" i="1"/>
  <c r="L734" i="1" s="1"/>
  <c r="I736" i="1"/>
  <c r="J735" i="1"/>
  <c r="J532" i="1" l="1"/>
  <c r="K735" i="1"/>
  <c r="L735" i="1" s="1"/>
  <c r="J736" i="1"/>
  <c r="I737" i="1"/>
  <c r="K532" i="1" l="1"/>
  <c r="L532" i="1" s="1"/>
  <c r="K736" i="1"/>
  <c r="L736" i="1" s="1"/>
  <c r="J737" i="1"/>
  <c r="I738" i="1"/>
  <c r="J533" i="1" l="1"/>
  <c r="K737" i="1"/>
  <c r="L737" i="1" s="1"/>
  <c r="J738" i="1"/>
  <c r="I739" i="1"/>
  <c r="K533" i="1" l="1"/>
  <c r="L533" i="1" s="1"/>
  <c r="K738" i="1"/>
  <c r="L738" i="1" s="1"/>
  <c r="I740" i="1"/>
  <c r="J739" i="1"/>
  <c r="J534" i="1" l="1"/>
  <c r="K739" i="1"/>
  <c r="L739" i="1" s="1"/>
  <c r="J740" i="1"/>
  <c r="I741" i="1"/>
  <c r="K534" i="1" l="1"/>
  <c r="L534" i="1" s="1"/>
  <c r="K740" i="1"/>
  <c r="L740" i="1" s="1"/>
  <c r="I742" i="1"/>
  <c r="J741" i="1"/>
  <c r="J535" i="1" l="1"/>
  <c r="K741" i="1"/>
  <c r="L741" i="1" s="1"/>
  <c r="I743" i="1"/>
  <c r="J742" i="1"/>
  <c r="K535" i="1" l="1"/>
  <c r="L535" i="1" s="1"/>
  <c r="K742" i="1"/>
  <c r="L742" i="1" s="1"/>
  <c r="I744" i="1"/>
  <c r="J743" i="1"/>
  <c r="J536" i="1" l="1"/>
  <c r="K743" i="1"/>
  <c r="L743" i="1" s="1"/>
  <c r="J744" i="1"/>
  <c r="I745" i="1"/>
  <c r="K536" i="1" l="1"/>
  <c r="L536" i="1" s="1"/>
  <c r="K744" i="1"/>
  <c r="L744" i="1" s="1"/>
  <c r="J745" i="1"/>
  <c r="I746" i="1"/>
  <c r="J537" i="1" l="1"/>
  <c r="K745" i="1"/>
  <c r="L745" i="1" s="1"/>
  <c r="J746" i="1"/>
  <c r="I747" i="1"/>
  <c r="K537" i="1" l="1"/>
  <c r="L537" i="1" s="1"/>
  <c r="K746" i="1"/>
  <c r="L746" i="1" s="1"/>
  <c r="J747" i="1"/>
  <c r="I748" i="1"/>
  <c r="J538" i="1" l="1"/>
  <c r="K747" i="1"/>
  <c r="L747" i="1" s="1"/>
  <c r="J748" i="1"/>
  <c r="I749" i="1"/>
  <c r="K538" i="1" l="1"/>
  <c r="L538" i="1" s="1"/>
  <c r="K748" i="1"/>
  <c r="L748" i="1" s="1"/>
  <c r="J749" i="1"/>
  <c r="I750" i="1"/>
  <c r="J539" i="1" l="1"/>
  <c r="K749" i="1"/>
  <c r="L749" i="1" s="1"/>
  <c r="I751" i="1"/>
  <c r="J750" i="1"/>
  <c r="K539" i="1" l="1"/>
  <c r="L539" i="1" s="1"/>
  <c r="K750" i="1"/>
  <c r="L750" i="1" s="1"/>
  <c r="J751" i="1"/>
  <c r="I752" i="1"/>
  <c r="J540" i="1" l="1"/>
  <c r="K751" i="1"/>
  <c r="L751" i="1" s="1"/>
  <c r="I753" i="1"/>
  <c r="J752" i="1"/>
  <c r="K540" i="1" l="1"/>
  <c r="L540" i="1" s="1"/>
  <c r="K752" i="1"/>
  <c r="L752" i="1" s="1"/>
  <c r="J753" i="1"/>
  <c r="I754" i="1"/>
  <c r="J541" i="1" l="1"/>
  <c r="K753" i="1"/>
  <c r="L753" i="1" s="1"/>
  <c r="J754" i="1"/>
  <c r="I755" i="1"/>
  <c r="K541" i="1" l="1"/>
  <c r="L541" i="1" s="1"/>
  <c r="K754" i="1"/>
  <c r="L754" i="1" s="1"/>
  <c r="J755" i="1"/>
  <c r="I756" i="1"/>
  <c r="J542" i="1" l="1"/>
  <c r="K755" i="1"/>
  <c r="L755" i="1" s="1"/>
  <c r="J756" i="1"/>
  <c r="I757" i="1"/>
  <c r="K542" i="1" l="1"/>
  <c r="L542" i="1" s="1"/>
  <c r="K756" i="1"/>
  <c r="L756" i="1" s="1"/>
  <c r="J757" i="1"/>
  <c r="I758" i="1"/>
  <c r="J543" i="1" l="1"/>
  <c r="K757" i="1"/>
  <c r="L757" i="1" s="1"/>
  <c r="I759" i="1"/>
  <c r="J758" i="1"/>
  <c r="K543" i="1" l="1"/>
  <c r="L543" i="1" s="1"/>
  <c r="K758" i="1"/>
  <c r="L758" i="1" s="1"/>
  <c r="J759" i="1"/>
  <c r="I760" i="1"/>
  <c r="J544" i="1" l="1"/>
  <c r="K759" i="1"/>
  <c r="L759" i="1" s="1"/>
  <c r="I761" i="1"/>
  <c r="J760" i="1"/>
  <c r="K544" i="1" l="1"/>
  <c r="L544" i="1" s="1"/>
  <c r="K760" i="1"/>
  <c r="L760" i="1" s="1"/>
  <c r="I762" i="1"/>
  <c r="J761" i="1"/>
  <c r="J545" i="1" l="1"/>
  <c r="K761" i="1"/>
  <c r="L761" i="1" s="1"/>
  <c r="J762" i="1"/>
  <c r="I763" i="1"/>
  <c r="K545" i="1" l="1"/>
  <c r="L545" i="1" s="1"/>
  <c r="K762" i="1"/>
  <c r="L762" i="1" s="1"/>
  <c r="J763" i="1"/>
  <c r="I764" i="1"/>
  <c r="J546" i="1" l="1"/>
  <c r="K763" i="1"/>
  <c r="L763" i="1" s="1"/>
  <c r="J764" i="1"/>
  <c r="I765" i="1"/>
  <c r="K546" i="1" l="1"/>
  <c r="L546" i="1" s="1"/>
  <c r="K764" i="1"/>
  <c r="L764" i="1" s="1"/>
  <c r="I766" i="1"/>
  <c r="J765" i="1"/>
  <c r="J547" i="1" l="1"/>
  <c r="K765" i="1"/>
  <c r="L765" i="1" s="1"/>
  <c r="I767" i="1"/>
  <c r="J766" i="1"/>
  <c r="K547" i="1" l="1"/>
  <c r="L547" i="1" s="1"/>
  <c r="K766" i="1"/>
  <c r="L766" i="1" s="1"/>
  <c r="I768" i="1"/>
  <c r="J767" i="1"/>
  <c r="J548" i="1" l="1"/>
  <c r="K767" i="1"/>
  <c r="L767" i="1" s="1"/>
  <c r="J768" i="1"/>
  <c r="I769" i="1"/>
  <c r="K548" i="1" l="1"/>
  <c r="L548" i="1" s="1"/>
  <c r="K768" i="1"/>
  <c r="L768" i="1" s="1"/>
  <c r="J769" i="1"/>
  <c r="I770" i="1"/>
  <c r="J549" i="1" l="1"/>
  <c r="K769" i="1"/>
  <c r="L769" i="1" s="1"/>
  <c r="I771" i="1"/>
  <c r="J770" i="1"/>
  <c r="K549" i="1" l="1"/>
  <c r="L549" i="1" s="1"/>
  <c r="K770" i="1"/>
  <c r="L770" i="1" s="1"/>
  <c r="J771" i="1"/>
  <c r="I772" i="1"/>
  <c r="J550" i="1" l="1"/>
  <c r="K771" i="1"/>
  <c r="L771" i="1" s="1"/>
  <c r="J772" i="1"/>
  <c r="I773" i="1"/>
  <c r="K550" i="1" l="1"/>
  <c r="L550" i="1" s="1"/>
  <c r="K772" i="1"/>
  <c r="L772" i="1" s="1"/>
  <c r="I774" i="1"/>
  <c r="J773" i="1"/>
  <c r="J551" i="1" l="1"/>
  <c r="K773" i="1"/>
  <c r="L773" i="1" s="1"/>
  <c r="I775" i="1"/>
  <c r="J774" i="1"/>
  <c r="K551" i="1" l="1"/>
  <c r="L551" i="1" s="1"/>
  <c r="K774" i="1"/>
  <c r="L774" i="1" s="1"/>
  <c r="J775" i="1"/>
  <c r="I776" i="1"/>
  <c r="J552" i="1" l="1"/>
  <c r="K775" i="1"/>
  <c r="L775" i="1" s="1"/>
  <c r="I777" i="1"/>
  <c r="J776" i="1"/>
  <c r="K552" i="1" l="1"/>
  <c r="L552" i="1" s="1"/>
  <c r="K776" i="1"/>
  <c r="L776" i="1" s="1"/>
  <c r="J777" i="1"/>
  <c r="I778" i="1"/>
  <c r="J553" i="1" l="1"/>
  <c r="K777" i="1"/>
  <c r="L777" i="1" s="1"/>
  <c r="J778" i="1"/>
  <c r="I779" i="1"/>
  <c r="K553" i="1" l="1"/>
  <c r="L553" i="1" s="1"/>
  <c r="K778" i="1"/>
  <c r="L778" i="1" s="1"/>
  <c r="I780" i="1"/>
  <c r="J779" i="1"/>
  <c r="J554" i="1" l="1"/>
  <c r="K779" i="1"/>
  <c r="L779" i="1" s="1"/>
  <c r="J780" i="1"/>
  <c r="I781" i="1"/>
  <c r="K554" i="1" l="1"/>
  <c r="L554" i="1" s="1"/>
  <c r="K780" i="1"/>
  <c r="L780" i="1" s="1"/>
  <c r="I782" i="1"/>
  <c r="J781" i="1"/>
  <c r="J555" i="1" l="1"/>
  <c r="K781" i="1"/>
  <c r="L781" i="1" s="1"/>
  <c r="I783" i="1"/>
  <c r="J782" i="1"/>
  <c r="K555" i="1" l="1"/>
  <c r="L555" i="1" s="1"/>
  <c r="K782" i="1"/>
  <c r="L782" i="1" s="1"/>
  <c r="J783" i="1"/>
  <c r="I784" i="1"/>
  <c r="J556" i="1" l="1"/>
  <c r="K783" i="1"/>
  <c r="L783" i="1" s="1"/>
  <c r="I785" i="1"/>
  <c r="J784" i="1"/>
  <c r="K556" i="1" l="1"/>
  <c r="L556" i="1" s="1"/>
  <c r="K784" i="1"/>
  <c r="L784" i="1" s="1"/>
  <c r="J785" i="1"/>
  <c r="I786" i="1"/>
  <c r="J557" i="1" l="1"/>
  <c r="K785" i="1"/>
  <c r="L785" i="1" s="1"/>
  <c r="J786" i="1"/>
  <c r="I787" i="1"/>
  <c r="K557" i="1" l="1"/>
  <c r="L557" i="1" s="1"/>
  <c r="K786" i="1"/>
  <c r="L786" i="1" s="1"/>
  <c r="J787" i="1"/>
  <c r="I788" i="1"/>
  <c r="J558" i="1" l="1"/>
  <c r="K787" i="1"/>
  <c r="L787" i="1" s="1"/>
  <c r="J788" i="1"/>
  <c r="I789" i="1"/>
  <c r="K558" i="1" l="1"/>
  <c r="L558" i="1" s="1"/>
  <c r="K788" i="1"/>
  <c r="L788" i="1" s="1"/>
  <c r="J789" i="1"/>
  <c r="I790" i="1"/>
  <c r="J559" i="1" l="1"/>
  <c r="K789" i="1"/>
  <c r="L789" i="1" s="1"/>
  <c r="I791" i="1"/>
  <c r="J790" i="1"/>
  <c r="K559" i="1" l="1"/>
  <c r="L559" i="1" s="1"/>
  <c r="K790" i="1"/>
  <c r="L790" i="1" s="1"/>
  <c r="J791" i="1"/>
  <c r="I792" i="1"/>
  <c r="J560" i="1" l="1"/>
  <c r="K791" i="1"/>
  <c r="L791" i="1" s="1"/>
  <c r="J792" i="1"/>
  <c r="I793" i="1"/>
  <c r="K560" i="1" l="1"/>
  <c r="L560" i="1" s="1"/>
  <c r="K792" i="1"/>
  <c r="L792" i="1" s="1"/>
  <c r="J793" i="1"/>
  <c r="I794" i="1"/>
  <c r="J561" i="1" l="1"/>
  <c r="K793" i="1"/>
  <c r="L793" i="1" s="1"/>
  <c r="J794" i="1"/>
  <c r="I795" i="1"/>
  <c r="K561" i="1" l="1"/>
  <c r="L561" i="1" s="1"/>
  <c r="K794" i="1"/>
  <c r="L794" i="1" s="1"/>
  <c r="J795" i="1"/>
  <c r="I796" i="1"/>
  <c r="J562" i="1" l="1"/>
  <c r="K795" i="1"/>
  <c r="L795" i="1" s="1"/>
  <c r="J796" i="1"/>
  <c r="I797" i="1"/>
  <c r="K562" i="1" l="1"/>
  <c r="L562" i="1" s="1"/>
  <c r="K796" i="1"/>
  <c r="L796" i="1" s="1"/>
  <c r="J797" i="1"/>
  <c r="I798" i="1"/>
  <c r="J563" i="1" l="1"/>
  <c r="K797" i="1"/>
  <c r="L797" i="1" s="1"/>
  <c r="I799" i="1"/>
  <c r="J798" i="1"/>
  <c r="K563" i="1" l="1"/>
  <c r="L563" i="1" s="1"/>
  <c r="K798" i="1"/>
  <c r="L798" i="1" s="1"/>
  <c r="J799" i="1"/>
  <c r="I800" i="1"/>
  <c r="J564" i="1" l="1"/>
  <c r="K799" i="1"/>
  <c r="L799" i="1" s="1"/>
  <c r="I801" i="1"/>
  <c r="J800" i="1"/>
  <c r="K564" i="1" l="1"/>
  <c r="L564" i="1" s="1"/>
  <c r="K800" i="1"/>
  <c r="L800" i="1" s="1"/>
  <c r="J801" i="1"/>
  <c r="I802" i="1"/>
  <c r="J565" i="1" l="1"/>
  <c r="K801" i="1"/>
  <c r="L801" i="1" s="1"/>
  <c r="I803" i="1"/>
  <c r="J802" i="1"/>
  <c r="K565" i="1" l="1"/>
  <c r="L565" i="1" s="1"/>
  <c r="K802" i="1"/>
  <c r="L802" i="1" s="1"/>
  <c r="J803" i="1"/>
  <c r="I804" i="1"/>
  <c r="J566" i="1" l="1"/>
  <c r="K803" i="1"/>
  <c r="L803" i="1" s="1"/>
  <c r="J804" i="1"/>
  <c r="I805" i="1"/>
  <c r="K566" i="1" l="1"/>
  <c r="L566" i="1" s="1"/>
  <c r="K804" i="1"/>
  <c r="L804" i="1" s="1"/>
  <c r="J805" i="1"/>
  <c r="I806" i="1"/>
  <c r="J567" i="1" l="1"/>
  <c r="K805" i="1"/>
  <c r="L805" i="1" s="1"/>
  <c r="I807" i="1"/>
  <c r="J806" i="1"/>
  <c r="K567" i="1" l="1"/>
  <c r="L567" i="1" s="1"/>
  <c r="K806" i="1"/>
  <c r="L806" i="1" s="1"/>
  <c r="J807" i="1"/>
  <c r="I808" i="1"/>
  <c r="J568" i="1" l="1"/>
  <c r="K807" i="1"/>
  <c r="L807" i="1" s="1"/>
  <c r="I809" i="1"/>
  <c r="J808" i="1"/>
  <c r="K568" i="1" l="1"/>
  <c r="L568" i="1" s="1"/>
  <c r="K808" i="1"/>
  <c r="L808" i="1" s="1"/>
  <c r="I810" i="1"/>
  <c r="J809" i="1"/>
  <c r="J569" i="1" l="1"/>
  <c r="K809" i="1"/>
  <c r="L809" i="1" s="1"/>
  <c r="J810" i="1"/>
  <c r="I811" i="1"/>
  <c r="K569" i="1" l="1"/>
  <c r="L569" i="1" s="1"/>
  <c r="K810" i="1"/>
  <c r="L810" i="1" s="1"/>
  <c r="J811" i="1"/>
  <c r="I812" i="1"/>
  <c r="J570" i="1" l="1"/>
  <c r="K811" i="1"/>
  <c r="L811" i="1" s="1"/>
  <c r="J812" i="1"/>
  <c r="I813" i="1"/>
  <c r="K570" i="1" l="1"/>
  <c r="L570" i="1" s="1"/>
  <c r="K812" i="1"/>
  <c r="L812" i="1" s="1"/>
  <c r="J813" i="1"/>
  <c r="I814" i="1"/>
  <c r="J571" i="1" l="1"/>
  <c r="K813" i="1"/>
  <c r="L813" i="1" s="1"/>
  <c r="I815" i="1"/>
  <c r="J814" i="1"/>
  <c r="K571" i="1" l="1"/>
  <c r="L571" i="1" s="1"/>
  <c r="K814" i="1"/>
  <c r="L814" i="1" s="1"/>
  <c r="J815" i="1"/>
  <c r="I816" i="1"/>
  <c r="J572" i="1" l="1"/>
  <c r="K815" i="1"/>
  <c r="L815" i="1" s="1"/>
  <c r="I817" i="1"/>
  <c r="J816" i="1"/>
  <c r="K572" i="1" l="1"/>
  <c r="L572" i="1" s="1"/>
  <c r="K816" i="1"/>
  <c r="L816" i="1" s="1"/>
  <c r="J817" i="1"/>
  <c r="I818" i="1"/>
  <c r="J573" i="1" l="1"/>
  <c r="K817" i="1"/>
  <c r="L817" i="1" s="1"/>
  <c r="J818" i="1"/>
  <c r="I819" i="1"/>
  <c r="K573" i="1" l="1"/>
  <c r="L573" i="1" s="1"/>
  <c r="K818" i="1"/>
  <c r="L818" i="1" s="1"/>
  <c r="J819" i="1"/>
  <c r="I820" i="1"/>
  <c r="J574" i="1" l="1"/>
  <c r="K819" i="1"/>
  <c r="L819" i="1" s="1"/>
  <c r="J820" i="1"/>
  <c r="I821" i="1"/>
  <c r="K574" i="1" l="1"/>
  <c r="L574" i="1" s="1"/>
  <c r="K820" i="1"/>
  <c r="L820" i="1" s="1"/>
  <c r="J821" i="1"/>
  <c r="I822" i="1"/>
  <c r="J575" i="1" l="1"/>
  <c r="K821" i="1"/>
  <c r="L821" i="1" s="1"/>
  <c r="I823" i="1"/>
  <c r="J822" i="1"/>
  <c r="K575" i="1" l="1"/>
  <c r="L575" i="1" s="1"/>
  <c r="K822" i="1"/>
  <c r="L822" i="1" s="1"/>
  <c r="I824" i="1"/>
  <c r="J823" i="1"/>
  <c r="J576" i="1" l="1"/>
  <c r="K823" i="1"/>
  <c r="L823" i="1" s="1"/>
  <c r="I825" i="1"/>
  <c r="J824" i="1"/>
  <c r="K576" i="1" l="1"/>
  <c r="L576" i="1" s="1"/>
  <c r="K824" i="1"/>
  <c r="L824" i="1" s="1"/>
  <c r="I826" i="1"/>
  <c r="J825" i="1"/>
  <c r="J577" i="1" l="1"/>
  <c r="K825" i="1"/>
  <c r="L825" i="1" s="1"/>
  <c r="J826" i="1"/>
  <c r="I827" i="1"/>
  <c r="K577" i="1" l="1"/>
  <c r="L577" i="1" s="1"/>
  <c r="K826" i="1"/>
  <c r="L826" i="1" s="1"/>
  <c r="J827" i="1"/>
  <c r="I828" i="1"/>
  <c r="J578" i="1" l="1"/>
  <c r="K827" i="1"/>
  <c r="L827" i="1" s="1"/>
  <c r="J828" i="1"/>
  <c r="I829" i="1"/>
  <c r="K578" i="1" l="1"/>
  <c r="L578" i="1" s="1"/>
  <c r="K828" i="1"/>
  <c r="L828" i="1" s="1"/>
  <c r="J829" i="1"/>
  <c r="I830" i="1"/>
  <c r="J579" i="1" l="1"/>
  <c r="K829" i="1"/>
  <c r="L829" i="1" s="1"/>
  <c r="I831" i="1"/>
  <c r="J830" i="1"/>
  <c r="K579" i="1" l="1"/>
  <c r="L579" i="1" s="1"/>
  <c r="K830" i="1"/>
  <c r="L830" i="1" s="1"/>
  <c r="I832" i="1"/>
  <c r="J831" i="1"/>
  <c r="J580" i="1" l="1"/>
  <c r="K831" i="1"/>
  <c r="L831" i="1" s="1"/>
  <c r="I833" i="1"/>
  <c r="J832" i="1"/>
  <c r="K580" i="1" l="1"/>
  <c r="L580" i="1" s="1"/>
  <c r="K832" i="1"/>
  <c r="L832" i="1" s="1"/>
  <c r="J833" i="1"/>
  <c r="I834" i="1"/>
  <c r="J581" i="1" l="1"/>
  <c r="K833" i="1"/>
  <c r="L833" i="1" s="1"/>
  <c r="I835" i="1"/>
  <c r="J834" i="1"/>
  <c r="K581" i="1" l="1"/>
  <c r="L581" i="1" s="1"/>
  <c r="K834" i="1"/>
  <c r="L834" i="1" s="1"/>
  <c r="J835" i="1"/>
  <c r="I836" i="1"/>
  <c r="J582" i="1" l="1"/>
  <c r="K835" i="1"/>
  <c r="L835" i="1" s="1"/>
  <c r="J836" i="1"/>
  <c r="I837" i="1"/>
  <c r="K582" i="1" l="1"/>
  <c r="L582" i="1" s="1"/>
  <c r="K836" i="1"/>
  <c r="L836" i="1" s="1"/>
  <c r="I838" i="1"/>
  <c r="J837" i="1"/>
  <c r="J583" i="1" l="1"/>
  <c r="K837" i="1"/>
  <c r="L837" i="1" s="1"/>
  <c r="I839" i="1"/>
  <c r="J838" i="1"/>
  <c r="K583" i="1" l="1"/>
  <c r="L583" i="1" s="1"/>
  <c r="K838" i="1"/>
  <c r="L838" i="1" s="1"/>
  <c r="J839" i="1"/>
  <c r="I840" i="1"/>
  <c r="J584" i="1" l="1"/>
  <c r="K839" i="1"/>
  <c r="L839" i="1" s="1"/>
  <c r="I841" i="1"/>
  <c r="J840" i="1"/>
  <c r="K584" i="1" l="1"/>
  <c r="L584" i="1" s="1"/>
  <c r="K840" i="1"/>
  <c r="L840" i="1" s="1"/>
  <c r="J841" i="1"/>
  <c r="I842" i="1"/>
  <c r="J585" i="1" l="1"/>
  <c r="K841" i="1"/>
  <c r="L841" i="1" s="1"/>
  <c r="J842" i="1"/>
  <c r="I843" i="1"/>
  <c r="K585" i="1" l="1"/>
  <c r="L585" i="1" s="1"/>
  <c r="K842" i="1"/>
  <c r="L842" i="1" s="1"/>
  <c r="I844" i="1"/>
  <c r="J843" i="1"/>
  <c r="J586" i="1" l="1"/>
  <c r="K843" i="1"/>
  <c r="L843" i="1" s="1"/>
  <c r="J844" i="1"/>
  <c r="I845" i="1"/>
  <c r="K586" i="1" l="1"/>
  <c r="L586" i="1" s="1"/>
  <c r="K844" i="1"/>
  <c r="L844" i="1" s="1"/>
  <c r="J845" i="1"/>
  <c r="I846" i="1"/>
  <c r="J587" i="1" l="1"/>
  <c r="K845" i="1"/>
  <c r="L845" i="1" s="1"/>
  <c r="I847" i="1"/>
  <c r="J846" i="1"/>
  <c r="K587" i="1" l="1"/>
  <c r="L587" i="1" s="1"/>
  <c r="K846" i="1"/>
  <c r="L846" i="1" s="1"/>
  <c r="J847" i="1"/>
  <c r="I848" i="1"/>
  <c r="J588" i="1" l="1"/>
  <c r="K847" i="1"/>
  <c r="L847" i="1" s="1"/>
  <c r="J848" i="1"/>
  <c r="I849" i="1"/>
  <c r="K588" i="1" l="1"/>
  <c r="L588" i="1" s="1"/>
  <c r="K848" i="1"/>
  <c r="L848" i="1" s="1"/>
  <c r="J849" i="1"/>
  <c r="I850" i="1"/>
  <c r="J589" i="1" l="1"/>
  <c r="K849" i="1"/>
  <c r="L849" i="1" s="1"/>
  <c r="J850" i="1"/>
  <c r="I851" i="1"/>
  <c r="K589" i="1" l="1"/>
  <c r="L589" i="1" s="1"/>
  <c r="K850" i="1"/>
  <c r="L850" i="1" s="1"/>
  <c r="J851" i="1"/>
  <c r="I852" i="1"/>
  <c r="J590" i="1" l="1"/>
  <c r="K851" i="1"/>
  <c r="L851" i="1" s="1"/>
  <c r="J852" i="1"/>
  <c r="I853" i="1"/>
  <c r="K590" i="1" l="1"/>
  <c r="L590" i="1" s="1"/>
  <c r="K852" i="1"/>
  <c r="L852" i="1" s="1"/>
  <c r="J853" i="1"/>
  <c r="I854" i="1"/>
  <c r="J591" i="1" l="1"/>
  <c r="K853" i="1"/>
  <c r="L853" i="1" s="1"/>
  <c r="I855" i="1"/>
  <c r="J854" i="1"/>
  <c r="K591" i="1" l="1"/>
  <c r="L591" i="1" s="1"/>
  <c r="K854" i="1"/>
  <c r="L854" i="1" s="1"/>
  <c r="J855" i="1"/>
  <c r="I856" i="1"/>
  <c r="J592" i="1" l="1"/>
  <c r="K855" i="1"/>
  <c r="L855" i="1" s="1"/>
  <c r="J856" i="1"/>
  <c r="I857" i="1"/>
  <c r="K592" i="1" l="1"/>
  <c r="L592" i="1" s="1"/>
  <c r="K856" i="1"/>
  <c r="L856" i="1" s="1"/>
  <c r="J857" i="1"/>
  <c r="I858" i="1"/>
  <c r="J593" i="1" l="1"/>
  <c r="K857" i="1"/>
  <c r="L857" i="1" s="1"/>
  <c r="I859" i="1"/>
  <c r="J858" i="1"/>
  <c r="K593" i="1" l="1"/>
  <c r="L593" i="1" s="1"/>
  <c r="K858" i="1"/>
  <c r="L858" i="1" s="1"/>
  <c r="J859" i="1"/>
  <c r="I860" i="1"/>
  <c r="J594" i="1" l="1"/>
  <c r="K859" i="1"/>
  <c r="L859" i="1" s="1"/>
  <c r="J860" i="1"/>
  <c r="I861" i="1"/>
  <c r="K594" i="1" l="1"/>
  <c r="L594" i="1" s="1"/>
  <c r="K860" i="1"/>
  <c r="L860" i="1" s="1"/>
  <c r="I862" i="1"/>
  <c r="J861" i="1"/>
  <c r="J595" i="1" l="1"/>
  <c r="K861" i="1"/>
  <c r="L861" i="1" s="1"/>
  <c r="I863" i="1"/>
  <c r="J862" i="1"/>
  <c r="K595" i="1" l="1"/>
  <c r="L595" i="1" s="1"/>
  <c r="K862" i="1"/>
  <c r="L862" i="1" s="1"/>
  <c r="J863" i="1"/>
  <c r="I864" i="1"/>
  <c r="J596" i="1" l="1"/>
  <c r="K863" i="1"/>
  <c r="L863" i="1" s="1"/>
  <c r="I865" i="1"/>
  <c r="J864" i="1"/>
  <c r="K596" i="1" l="1"/>
  <c r="L596" i="1" s="1"/>
  <c r="K864" i="1"/>
  <c r="L864" i="1" s="1"/>
  <c r="J865" i="1"/>
  <c r="I866" i="1"/>
  <c r="J597" i="1" l="1"/>
  <c r="K865" i="1"/>
  <c r="L865" i="1" s="1"/>
  <c r="J866" i="1"/>
  <c r="I867" i="1"/>
  <c r="K597" i="1" l="1"/>
  <c r="L597" i="1" s="1"/>
  <c r="K866" i="1"/>
  <c r="L866" i="1" s="1"/>
  <c r="I868" i="1"/>
  <c r="J867" i="1"/>
  <c r="J598" i="1" l="1"/>
  <c r="K867" i="1"/>
  <c r="L867" i="1" s="1"/>
  <c r="J868" i="1"/>
  <c r="I869" i="1"/>
  <c r="K598" i="1" l="1"/>
  <c r="L598" i="1" s="1"/>
  <c r="K868" i="1"/>
  <c r="L868" i="1" s="1"/>
  <c r="J869" i="1"/>
  <c r="I870" i="1"/>
  <c r="J599" i="1" l="1"/>
  <c r="K869" i="1"/>
  <c r="L869" i="1" s="1"/>
  <c r="I871" i="1"/>
  <c r="J870" i="1"/>
  <c r="K599" i="1" l="1"/>
  <c r="L599" i="1" s="1"/>
  <c r="K870" i="1"/>
  <c r="L870" i="1" s="1"/>
  <c r="J871" i="1"/>
  <c r="I872" i="1"/>
  <c r="J600" i="1" l="1"/>
  <c r="K871" i="1"/>
  <c r="L871" i="1" s="1"/>
  <c r="I873" i="1"/>
  <c r="J872" i="1"/>
  <c r="K600" i="1" l="1"/>
  <c r="L600" i="1" s="1"/>
  <c r="K872" i="1"/>
  <c r="L872" i="1" s="1"/>
  <c r="J873" i="1"/>
  <c r="I874" i="1"/>
  <c r="J601" i="1" l="1"/>
  <c r="K873" i="1"/>
  <c r="L873" i="1" s="1"/>
  <c r="I875" i="1"/>
  <c r="J874" i="1"/>
  <c r="K601" i="1" l="1"/>
  <c r="L601" i="1" s="1"/>
  <c r="K874" i="1"/>
  <c r="L874" i="1" s="1"/>
  <c r="I876" i="1"/>
  <c r="J875" i="1"/>
  <c r="J602" i="1" l="1"/>
  <c r="K875" i="1"/>
  <c r="L875" i="1" s="1"/>
  <c r="J876" i="1"/>
  <c r="I877" i="1"/>
  <c r="K602" i="1" l="1"/>
  <c r="L602" i="1" s="1"/>
  <c r="K876" i="1"/>
  <c r="L876" i="1" s="1"/>
  <c r="J877" i="1"/>
  <c r="I878" i="1"/>
  <c r="J603" i="1" l="1"/>
  <c r="K877" i="1"/>
  <c r="L877" i="1" s="1"/>
  <c r="I879" i="1"/>
  <c r="J878" i="1"/>
  <c r="K603" i="1" l="1"/>
  <c r="L603" i="1" s="1"/>
  <c r="K878" i="1"/>
  <c r="L878" i="1" s="1"/>
  <c r="J879" i="1"/>
  <c r="I880" i="1"/>
  <c r="J604" i="1" l="1"/>
  <c r="K879" i="1"/>
  <c r="L879" i="1" s="1"/>
  <c r="I881" i="1"/>
  <c r="J880" i="1"/>
  <c r="K604" i="1" l="1"/>
  <c r="L604" i="1" s="1"/>
  <c r="K880" i="1"/>
  <c r="L880" i="1" s="1"/>
  <c r="J881" i="1"/>
  <c r="I882" i="1"/>
  <c r="J605" i="1" l="1"/>
  <c r="K881" i="1"/>
  <c r="L881" i="1" s="1"/>
  <c r="I883" i="1"/>
  <c r="J882" i="1"/>
  <c r="K605" i="1" l="1"/>
  <c r="L605" i="1" s="1"/>
  <c r="K882" i="1"/>
  <c r="L882" i="1" s="1"/>
  <c r="J883" i="1"/>
  <c r="I884" i="1"/>
  <c r="J606" i="1" l="1"/>
  <c r="K883" i="1"/>
  <c r="L883" i="1" s="1"/>
  <c r="J884" i="1"/>
  <c r="I885" i="1"/>
  <c r="K606" i="1" l="1"/>
  <c r="L606" i="1" s="1"/>
  <c r="K884" i="1"/>
  <c r="L884" i="1" s="1"/>
  <c r="J885" i="1"/>
  <c r="I886" i="1"/>
  <c r="J607" i="1" l="1"/>
  <c r="K885" i="1"/>
  <c r="L885" i="1" s="1"/>
  <c r="I887" i="1"/>
  <c r="J886" i="1"/>
  <c r="K607" i="1" l="1"/>
  <c r="L607" i="1" s="1"/>
  <c r="K886" i="1"/>
  <c r="L886" i="1" s="1"/>
  <c r="J887" i="1"/>
  <c r="I888" i="1"/>
  <c r="J608" i="1" l="1"/>
  <c r="K887" i="1"/>
  <c r="L887" i="1" s="1"/>
  <c r="I889" i="1"/>
  <c r="J888" i="1"/>
  <c r="K608" i="1" l="1"/>
  <c r="L608" i="1" s="1"/>
  <c r="K888" i="1"/>
  <c r="L888" i="1" s="1"/>
  <c r="I890" i="1"/>
  <c r="J889" i="1"/>
  <c r="J609" i="1" l="1"/>
  <c r="K889" i="1"/>
  <c r="L889" i="1" s="1"/>
  <c r="J890" i="1"/>
  <c r="I891" i="1"/>
  <c r="K609" i="1" l="1"/>
  <c r="L609" i="1" s="1"/>
  <c r="K890" i="1"/>
  <c r="L890" i="1" s="1"/>
  <c r="I892" i="1"/>
  <c r="J891" i="1"/>
  <c r="J610" i="1" l="1"/>
  <c r="K891" i="1"/>
  <c r="L891" i="1" s="1"/>
  <c r="J892" i="1"/>
  <c r="I893" i="1"/>
  <c r="K610" i="1" l="1"/>
  <c r="L610" i="1" s="1"/>
  <c r="K892" i="1"/>
  <c r="L892" i="1" s="1"/>
  <c r="J893" i="1"/>
  <c r="I894" i="1"/>
  <c r="J611" i="1" l="1"/>
  <c r="K893" i="1"/>
  <c r="L893" i="1" s="1"/>
  <c r="I895" i="1"/>
  <c r="J894" i="1"/>
  <c r="K611" i="1" l="1"/>
  <c r="L611" i="1" s="1"/>
  <c r="K894" i="1"/>
  <c r="L894" i="1" s="1"/>
  <c r="I896" i="1"/>
  <c r="J895" i="1"/>
  <c r="J612" i="1" l="1"/>
  <c r="K895" i="1"/>
  <c r="L895" i="1" s="1"/>
  <c r="I897" i="1"/>
  <c r="J896" i="1"/>
  <c r="K612" i="1" l="1"/>
  <c r="L612" i="1" s="1"/>
  <c r="K896" i="1"/>
  <c r="L896" i="1" s="1"/>
  <c r="J897" i="1"/>
  <c r="I898" i="1"/>
  <c r="J613" i="1" l="1"/>
  <c r="K897" i="1"/>
  <c r="L897" i="1" s="1"/>
  <c r="I899" i="1"/>
  <c r="J898" i="1"/>
  <c r="K613" i="1" l="1"/>
  <c r="L613" i="1" s="1"/>
  <c r="K898" i="1"/>
  <c r="L898" i="1" s="1"/>
  <c r="I900" i="1"/>
  <c r="J899" i="1"/>
  <c r="J614" i="1" l="1"/>
  <c r="K899" i="1"/>
  <c r="L899" i="1" s="1"/>
  <c r="J900" i="1"/>
  <c r="I901" i="1"/>
  <c r="K614" i="1" l="1"/>
  <c r="L614" i="1" s="1"/>
  <c r="K900" i="1"/>
  <c r="L900" i="1" s="1"/>
  <c r="I902" i="1"/>
  <c r="J901" i="1"/>
  <c r="J615" i="1" l="1"/>
  <c r="K901" i="1"/>
  <c r="L901" i="1" s="1"/>
  <c r="I903" i="1"/>
  <c r="J902" i="1"/>
  <c r="K615" i="1" l="1"/>
  <c r="L615" i="1" s="1"/>
  <c r="K902" i="1"/>
  <c r="L902" i="1" s="1"/>
  <c r="I904" i="1"/>
  <c r="J903" i="1"/>
  <c r="J616" i="1" l="1"/>
  <c r="K903" i="1"/>
  <c r="L903" i="1" s="1"/>
  <c r="I905" i="1"/>
  <c r="J904" i="1"/>
  <c r="K616" i="1" l="1"/>
  <c r="L616" i="1" s="1"/>
  <c r="K904" i="1"/>
  <c r="L904" i="1" s="1"/>
  <c r="J905" i="1"/>
  <c r="I906" i="1"/>
  <c r="J617" i="1" l="1"/>
  <c r="K905" i="1"/>
  <c r="L905" i="1" s="1"/>
  <c r="J906" i="1"/>
  <c r="I907" i="1"/>
  <c r="K617" i="1" l="1"/>
  <c r="L617" i="1" s="1"/>
  <c r="K906" i="1"/>
  <c r="L906" i="1" s="1"/>
  <c r="I908" i="1"/>
  <c r="J907" i="1"/>
  <c r="J618" i="1" l="1"/>
  <c r="K907" i="1"/>
  <c r="L907" i="1" s="1"/>
  <c r="J908" i="1"/>
  <c r="I909" i="1"/>
  <c r="K618" i="1" l="1"/>
  <c r="L618" i="1" s="1"/>
  <c r="K908" i="1"/>
  <c r="L908" i="1" s="1"/>
  <c r="J909" i="1"/>
  <c r="I910" i="1"/>
  <c r="J619" i="1" l="1"/>
  <c r="K909" i="1"/>
  <c r="L909" i="1" s="1"/>
  <c r="I911" i="1"/>
  <c r="J910" i="1"/>
  <c r="K619" i="1" l="1"/>
  <c r="L619" i="1" s="1"/>
  <c r="K910" i="1"/>
  <c r="L910" i="1" s="1"/>
  <c r="J911" i="1"/>
  <c r="I912" i="1"/>
  <c r="J620" i="1" l="1"/>
  <c r="K911" i="1"/>
  <c r="L911" i="1" s="1"/>
  <c r="I913" i="1"/>
  <c r="J912" i="1"/>
  <c r="K620" i="1" l="1"/>
  <c r="L620" i="1" s="1"/>
  <c r="K912" i="1"/>
  <c r="L912" i="1" s="1"/>
  <c r="J913" i="1"/>
  <c r="I914" i="1"/>
  <c r="J621" i="1" l="1"/>
  <c r="K913" i="1"/>
  <c r="L913" i="1" s="1"/>
  <c r="J914" i="1"/>
  <c r="I915" i="1"/>
  <c r="K621" i="1" l="1"/>
  <c r="L621" i="1" s="1"/>
  <c r="K914" i="1"/>
  <c r="L914" i="1" s="1"/>
  <c r="I916" i="1"/>
  <c r="J915" i="1"/>
  <c r="J622" i="1" l="1"/>
  <c r="K915" i="1"/>
  <c r="L915" i="1" s="1"/>
  <c r="J916" i="1"/>
  <c r="I917" i="1"/>
  <c r="K622" i="1" l="1"/>
  <c r="L622" i="1" s="1"/>
  <c r="K916" i="1"/>
  <c r="L916" i="1" s="1"/>
  <c r="J917" i="1"/>
  <c r="I918" i="1"/>
  <c r="J623" i="1" l="1"/>
  <c r="K917" i="1"/>
  <c r="L917" i="1" s="1"/>
  <c r="I919" i="1"/>
  <c r="J918" i="1"/>
  <c r="K623" i="1" l="1"/>
  <c r="L623" i="1" s="1"/>
  <c r="K918" i="1"/>
  <c r="L918" i="1" s="1"/>
  <c r="J919" i="1"/>
  <c r="I920" i="1"/>
  <c r="J624" i="1" l="1"/>
  <c r="K919" i="1"/>
  <c r="L919" i="1" s="1"/>
  <c r="J920" i="1"/>
  <c r="I921" i="1"/>
  <c r="K624" i="1" l="1"/>
  <c r="L624" i="1" s="1"/>
  <c r="K920" i="1"/>
  <c r="L920" i="1" s="1"/>
  <c r="J921" i="1"/>
  <c r="I922" i="1"/>
  <c r="J625" i="1" l="1"/>
  <c r="K921" i="1"/>
  <c r="L921" i="1" s="1"/>
  <c r="J922" i="1"/>
  <c r="I923" i="1"/>
  <c r="K625" i="1" l="1"/>
  <c r="L625" i="1" s="1"/>
  <c r="K922" i="1"/>
  <c r="L922" i="1" s="1"/>
  <c r="J923" i="1"/>
  <c r="I924" i="1"/>
  <c r="J626" i="1" l="1"/>
  <c r="K923" i="1"/>
  <c r="L923" i="1" s="1"/>
  <c r="J924" i="1"/>
  <c r="I925" i="1"/>
  <c r="K626" i="1" l="1"/>
  <c r="L626" i="1" s="1"/>
  <c r="K924" i="1"/>
  <c r="L924" i="1" s="1"/>
  <c r="J925" i="1"/>
  <c r="I926" i="1"/>
  <c r="J627" i="1" l="1"/>
  <c r="K925" i="1"/>
  <c r="L925" i="1" s="1"/>
  <c r="I927" i="1"/>
  <c r="J926" i="1"/>
  <c r="K627" i="1" l="1"/>
  <c r="L627" i="1" s="1"/>
  <c r="K926" i="1"/>
  <c r="L926" i="1" s="1"/>
  <c r="J927" i="1"/>
  <c r="I928" i="1"/>
  <c r="J628" i="1" l="1"/>
  <c r="K628" i="1" s="1"/>
  <c r="L628" i="1" s="1"/>
  <c r="K927" i="1"/>
  <c r="L927" i="1" s="1"/>
  <c r="J928" i="1"/>
  <c r="I929" i="1"/>
  <c r="K928" i="1" l="1"/>
  <c r="L928" i="1" s="1"/>
  <c r="J929" i="1"/>
  <c r="I930" i="1"/>
  <c r="K929" i="1" l="1"/>
  <c r="L929" i="1" s="1"/>
  <c r="J930" i="1"/>
  <c r="I931" i="1"/>
  <c r="K930" i="1" l="1"/>
  <c r="L930" i="1" s="1"/>
  <c r="I932" i="1"/>
  <c r="J931" i="1"/>
  <c r="K931" i="1" l="1"/>
  <c r="L931" i="1" s="1"/>
  <c r="J932" i="1"/>
  <c r="I933" i="1"/>
  <c r="K932" i="1" l="1"/>
  <c r="L932" i="1" s="1"/>
  <c r="J933" i="1"/>
  <c r="I934" i="1"/>
  <c r="K933" i="1" l="1"/>
  <c r="L933" i="1" s="1"/>
  <c r="I935" i="1"/>
  <c r="J934" i="1"/>
  <c r="K934" i="1" l="1"/>
  <c r="L934" i="1" s="1"/>
  <c r="J935" i="1"/>
  <c r="I936" i="1"/>
  <c r="K935" i="1" l="1"/>
  <c r="L935" i="1" s="1"/>
  <c r="I937" i="1"/>
  <c r="J936" i="1"/>
  <c r="K936" i="1" l="1"/>
  <c r="L936" i="1" s="1"/>
  <c r="J937" i="1"/>
  <c r="I938" i="1"/>
  <c r="K937" i="1" l="1"/>
  <c r="L937" i="1" s="1"/>
  <c r="I939" i="1"/>
  <c r="J938" i="1"/>
  <c r="K938" i="1" l="1"/>
  <c r="L938" i="1" s="1"/>
  <c r="I940" i="1"/>
  <c r="J939" i="1"/>
  <c r="K939" i="1" l="1"/>
  <c r="L939" i="1" s="1"/>
  <c r="J940" i="1"/>
  <c r="I941" i="1"/>
  <c r="K940" i="1" l="1"/>
  <c r="L940" i="1" s="1"/>
  <c r="J941" i="1"/>
  <c r="I942" i="1"/>
  <c r="K941" i="1" l="1"/>
  <c r="L941" i="1" s="1"/>
  <c r="I943" i="1"/>
  <c r="J942" i="1"/>
  <c r="K942" i="1" l="1"/>
  <c r="L942" i="1" s="1"/>
  <c r="J943" i="1"/>
  <c r="I944" i="1"/>
  <c r="K943" i="1" l="1"/>
  <c r="L943" i="1" s="1"/>
  <c r="J944" i="1"/>
  <c r="I945" i="1"/>
  <c r="K944" i="1" l="1"/>
  <c r="L944" i="1" s="1"/>
  <c r="I946" i="1"/>
  <c r="J945" i="1"/>
  <c r="K945" i="1" l="1"/>
  <c r="L945" i="1" s="1"/>
  <c r="J946" i="1"/>
  <c r="I947" i="1"/>
  <c r="K946" i="1" l="1"/>
  <c r="L946" i="1" s="1"/>
  <c r="I948" i="1"/>
  <c r="J947" i="1"/>
  <c r="K947" i="1" l="1"/>
  <c r="L947" i="1" s="1"/>
  <c r="J948" i="1"/>
  <c r="I949" i="1"/>
  <c r="K948" i="1" l="1"/>
  <c r="L948" i="1" s="1"/>
  <c r="J949" i="1"/>
  <c r="I950" i="1"/>
  <c r="K949" i="1" l="1"/>
  <c r="L949" i="1" s="1"/>
  <c r="I951" i="1"/>
  <c r="J950" i="1"/>
  <c r="K950" i="1" l="1"/>
  <c r="L950" i="1" s="1"/>
  <c r="J951" i="1"/>
  <c r="I952" i="1"/>
  <c r="K951" i="1" l="1"/>
  <c r="L951" i="1" s="1"/>
  <c r="J952" i="1"/>
  <c r="I953" i="1"/>
  <c r="K952" i="1" l="1"/>
  <c r="L952" i="1" s="1"/>
  <c r="I954" i="1"/>
  <c r="J953" i="1"/>
  <c r="K953" i="1" l="1"/>
  <c r="L953" i="1" s="1"/>
  <c r="J954" i="1"/>
  <c r="I955" i="1"/>
  <c r="K954" i="1" l="1"/>
  <c r="L954" i="1" s="1"/>
  <c r="I956" i="1"/>
  <c r="J955" i="1"/>
  <c r="K955" i="1" l="1"/>
  <c r="L955" i="1" s="1"/>
  <c r="J956" i="1"/>
  <c r="I957" i="1"/>
  <c r="K956" i="1" l="1"/>
  <c r="L956" i="1" s="1"/>
  <c r="J957" i="1"/>
  <c r="I958" i="1"/>
  <c r="K957" i="1" l="1"/>
  <c r="L957" i="1" s="1"/>
  <c r="I959" i="1"/>
  <c r="J958" i="1"/>
  <c r="K958" i="1" l="1"/>
  <c r="L958" i="1" s="1"/>
  <c r="I960" i="1"/>
  <c r="J959" i="1"/>
  <c r="K959" i="1" l="1"/>
  <c r="L959" i="1" s="1"/>
  <c r="I961" i="1"/>
  <c r="J960" i="1"/>
  <c r="K960" i="1" l="1"/>
  <c r="L960" i="1" s="1"/>
  <c r="J961" i="1"/>
  <c r="I962" i="1"/>
  <c r="K961" i="1" l="1"/>
  <c r="L961" i="1" s="1"/>
  <c r="I963" i="1"/>
  <c r="J962" i="1"/>
  <c r="K962" i="1" l="1"/>
  <c r="L962" i="1" s="1"/>
  <c r="J963" i="1"/>
  <c r="I964" i="1"/>
  <c r="K963" i="1" l="1"/>
  <c r="L963" i="1" s="1"/>
  <c r="J964" i="1"/>
  <c r="I965" i="1"/>
  <c r="K964" i="1" l="1"/>
  <c r="L964" i="1" s="1"/>
  <c r="I966" i="1"/>
  <c r="J965" i="1"/>
  <c r="K965" i="1" l="1"/>
  <c r="L965" i="1" s="1"/>
  <c r="I967" i="1"/>
  <c r="J966" i="1"/>
  <c r="K966" i="1" l="1"/>
  <c r="L966" i="1" s="1"/>
  <c r="J967" i="1"/>
  <c r="I968" i="1"/>
  <c r="K967" i="1" l="1"/>
  <c r="L967" i="1" s="1"/>
  <c r="I969" i="1"/>
  <c r="J968" i="1"/>
  <c r="K968" i="1" l="1"/>
  <c r="L968" i="1" s="1"/>
  <c r="J969" i="1"/>
  <c r="I970" i="1"/>
  <c r="K969" i="1" l="1"/>
  <c r="L969" i="1" s="1"/>
  <c r="J970" i="1"/>
  <c r="I971" i="1"/>
  <c r="K970" i="1" l="1"/>
  <c r="L970" i="1" s="1"/>
  <c r="I972" i="1"/>
  <c r="J971" i="1"/>
  <c r="K971" i="1" l="1"/>
  <c r="L971" i="1" s="1"/>
  <c r="J972" i="1"/>
  <c r="I973" i="1"/>
  <c r="K972" i="1" l="1"/>
  <c r="L972" i="1" s="1"/>
  <c r="J973" i="1"/>
  <c r="I974" i="1"/>
  <c r="K973" i="1" l="1"/>
  <c r="L973" i="1" s="1"/>
  <c r="I975" i="1"/>
  <c r="J974" i="1"/>
  <c r="K974" i="1" l="1"/>
  <c r="L974" i="1" s="1"/>
  <c r="J975" i="1"/>
  <c r="I976" i="1"/>
  <c r="K975" i="1" l="1"/>
  <c r="L975" i="1" s="1"/>
  <c r="I977" i="1"/>
  <c r="J976" i="1"/>
  <c r="K976" i="1" l="1"/>
  <c r="L976" i="1" s="1"/>
  <c r="J977" i="1"/>
  <c r="I978" i="1"/>
  <c r="K977" i="1" l="1"/>
  <c r="L977" i="1" s="1"/>
  <c r="J978" i="1"/>
  <c r="I979" i="1"/>
  <c r="K978" i="1" l="1"/>
  <c r="L978" i="1" s="1"/>
  <c r="I980" i="1"/>
  <c r="J979" i="1"/>
  <c r="K979" i="1" l="1"/>
  <c r="L979" i="1" s="1"/>
  <c r="J980" i="1"/>
  <c r="I981" i="1"/>
  <c r="K980" i="1" l="1"/>
  <c r="L980" i="1" s="1"/>
  <c r="J981" i="1"/>
  <c r="I982" i="1"/>
  <c r="K981" i="1" l="1"/>
  <c r="L981" i="1" s="1"/>
  <c r="I983" i="1"/>
  <c r="J982" i="1"/>
  <c r="K982" i="1" l="1"/>
  <c r="L982" i="1" s="1"/>
  <c r="I984" i="1"/>
  <c r="J983" i="1"/>
  <c r="K983" i="1" l="1"/>
  <c r="L983" i="1" s="1"/>
  <c r="J984" i="1"/>
  <c r="I985" i="1"/>
  <c r="K984" i="1" l="1"/>
  <c r="L984" i="1" s="1"/>
  <c r="J985" i="1"/>
  <c r="I986" i="1"/>
  <c r="K985" i="1" l="1"/>
  <c r="L985" i="1" s="1"/>
  <c r="J986" i="1"/>
  <c r="I987" i="1"/>
  <c r="K986" i="1" l="1"/>
  <c r="L986" i="1" s="1"/>
  <c r="J987" i="1"/>
  <c r="I988" i="1"/>
  <c r="K987" i="1" l="1"/>
  <c r="L987" i="1" s="1"/>
  <c r="J988" i="1"/>
  <c r="I989" i="1"/>
  <c r="K988" i="1" l="1"/>
  <c r="L988" i="1" s="1"/>
  <c r="J989" i="1"/>
  <c r="I990" i="1"/>
  <c r="K989" i="1" l="1"/>
  <c r="L989" i="1" s="1"/>
  <c r="I991" i="1"/>
  <c r="J990" i="1"/>
  <c r="K990" i="1" l="1"/>
  <c r="L990" i="1" s="1"/>
  <c r="J991" i="1"/>
  <c r="I992" i="1"/>
  <c r="K991" i="1" l="1"/>
  <c r="L991" i="1" s="1"/>
  <c r="J992" i="1"/>
  <c r="I993" i="1"/>
  <c r="K992" i="1" l="1"/>
  <c r="L992" i="1" s="1"/>
  <c r="J993" i="1"/>
  <c r="I994" i="1"/>
  <c r="K993" i="1" l="1"/>
  <c r="L993" i="1" s="1"/>
  <c r="J994" i="1"/>
  <c r="I995" i="1"/>
  <c r="K994" i="1" l="1"/>
  <c r="L994" i="1" s="1"/>
  <c r="I996" i="1"/>
  <c r="J995" i="1"/>
  <c r="K995" i="1" l="1"/>
  <c r="L995" i="1" s="1"/>
  <c r="J996" i="1"/>
  <c r="I997" i="1"/>
  <c r="K996" i="1" l="1"/>
  <c r="L996" i="1" s="1"/>
  <c r="I998" i="1"/>
  <c r="J997" i="1"/>
  <c r="K997" i="1" l="1"/>
  <c r="L997" i="1" s="1"/>
  <c r="I999" i="1"/>
  <c r="J998" i="1"/>
  <c r="K998" i="1" l="1"/>
  <c r="L998" i="1" s="1"/>
  <c r="J999" i="1"/>
  <c r="I1000" i="1"/>
  <c r="K999" i="1" l="1"/>
  <c r="L999" i="1" s="1"/>
  <c r="J1000" i="1"/>
  <c r="I1001" i="1"/>
  <c r="K1000" i="1" l="1"/>
  <c r="L1000" i="1" s="1"/>
  <c r="J1001" i="1"/>
  <c r="I1002" i="1"/>
  <c r="K1001" i="1" l="1"/>
  <c r="L1001" i="1" s="1"/>
  <c r="I1003" i="1"/>
  <c r="J1002" i="1"/>
  <c r="K1002" i="1" l="1"/>
  <c r="L1002" i="1" s="1"/>
  <c r="I1004" i="1"/>
  <c r="J1003" i="1"/>
  <c r="K1003" i="1" l="1"/>
  <c r="L1003" i="1" s="1"/>
  <c r="J1004" i="1"/>
  <c r="I1005" i="1"/>
  <c r="K1004" i="1" l="1"/>
  <c r="L1004" i="1" s="1"/>
  <c r="J1005" i="1"/>
  <c r="I1006" i="1"/>
  <c r="K1005" i="1" l="1"/>
  <c r="L1005" i="1" s="1"/>
  <c r="I1007" i="1"/>
  <c r="J1006" i="1"/>
  <c r="K1006" i="1" l="1"/>
  <c r="L1006" i="1" s="1"/>
  <c r="I1008" i="1"/>
  <c r="J1007" i="1"/>
  <c r="K1007" i="1" l="1"/>
  <c r="L1007" i="1" s="1"/>
  <c r="J1008" i="1"/>
  <c r="I1009" i="1"/>
  <c r="K1008" i="1" l="1"/>
  <c r="L1008" i="1" s="1"/>
  <c r="I1010" i="1"/>
  <c r="J1009" i="1"/>
  <c r="K1009" i="1" l="1"/>
  <c r="L1009" i="1" s="1"/>
  <c r="J1010" i="1"/>
  <c r="I1011" i="1"/>
  <c r="K1010" i="1" l="1"/>
  <c r="L1010" i="1" s="1"/>
  <c r="J1011" i="1"/>
  <c r="I1012" i="1"/>
  <c r="K1011" i="1" l="1"/>
  <c r="L1011" i="1" s="1"/>
  <c r="J1012" i="1"/>
  <c r="I1013" i="1"/>
  <c r="K1012" i="1" l="1"/>
  <c r="L1012" i="1" s="1"/>
  <c r="J1013" i="1"/>
  <c r="I1014" i="1"/>
  <c r="K1013" i="1" l="1"/>
  <c r="L1013" i="1" s="1"/>
  <c r="I1015" i="1"/>
  <c r="J1014" i="1"/>
  <c r="K1014" i="1" l="1"/>
  <c r="L1014" i="1" s="1"/>
  <c r="I1016" i="1"/>
  <c r="J1015" i="1"/>
  <c r="K1015" i="1" l="1"/>
  <c r="L1015" i="1" s="1"/>
  <c r="J1016" i="1"/>
  <c r="I1017" i="1"/>
  <c r="K1016" i="1" l="1"/>
  <c r="L1016" i="1" s="1"/>
  <c r="I1018" i="1"/>
  <c r="J1017" i="1"/>
  <c r="K1017" i="1" l="1"/>
  <c r="L1017" i="1" s="1"/>
  <c r="I1019" i="1"/>
  <c r="J1018" i="1"/>
  <c r="K1018" i="1" l="1"/>
  <c r="L1018" i="1" s="1"/>
  <c r="J1019" i="1"/>
  <c r="I1020" i="1"/>
  <c r="K1019" i="1" l="1"/>
  <c r="L1019" i="1" s="1"/>
  <c r="J1020" i="1"/>
  <c r="I1021" i="1"/>
  <c r="K1020" i="1" l="1"/>
  <c r="L1020" i="1" s="1"/>
  <c r="I1022" i="1"/>
  <c r="J1021" i="1"/>
  <c r="K1021" i="1" l="1"/>
  <c r="L1021" i="1" s="1"/>
  <c r="I1023" i="1"/>
  <c r="J1022" i="1"/>
  <c r="K1022" i="1" l="1"/>
  <c r="L1022" i="1" s="1"/>
  <c r="J1023" i="1"/>
  <c r="I1024" i="1"/>
  <c r="K1023" i="1" l="1"/>
  <c r="L1023" i="1" s="1"/>
  <c r="I1025" i="1"/>
  <c r="J1024" i="1"/>
  <c r="K1024" i="1" l="1"/>
  <c r="L1024" i="1" s="1"/>
  <c r="I1026" i="1"/>
  <c r="J1025" i="1"/>
  <c r="K1025" i="1" l="1"/>
  <c r="L1025" i="1" s="1"/>
  <c r="J1026" i="1"/>
  <c r="I1027" i="1"/>
  <c r="K1026" i="1" l="1"/>
  <c r="L1026" i="1" s="1"/>
  <c r="I1028" i="1"/>
  <c r="J1027" i="1"/>
  <c r="K1027" i="1" l="1"/>
  <c r="L1027" i="1" s="1"/>
  <c r="J1028" i="1"/>
  <c r="I1029" i="1"/>
  <c r="K1028" i="1" l="1"/>
  <c r="L1028" i="1" s="1"/>
  <c r="J1029" i="1"/>
  <c r="I1030" i="1"/>
  <c r="K1029" i="1" l="1"/>
  <c r="L1029" i="1" s="1"/>
  <c r="I1031" i="1"/>
  <c r="J1030" i="1"/>
  <c r="K1030" i="1" l="1"/>
  <c r="L1030" i="1" s="1"/>
  <c r="J1031" i="1"/>
  <c r="I1032" i="1"/>
  <c r="K1031" i="1" l="1"/>
  <c r="L1031" i="1" s="1"/>
  <c r="J1032" i="1"/>
  <c r="I1033" i="1"/>
  <c r="K1032" i="1" l="1"/>
  <c r="L1032" i="1" s="1"/>
  <c r="I1034" i="1"/>
  <c r="J1033" i="1"/>
  <c r="K1033" i="1" l="1"/>
  <c r="L1033" i="1" s="1"/>
  <c r="J1034" i="1"/>
  <c r="I1035" i="1"/>
  <c r="K1034" i="1" l="1"/>
  <c r="L1034" i="1" s="1"/>
  <c r="I1036" i="1"/>
  <c r="J1035" i="1"/>
  <c r="K1035" i="1" l="1"/>
  <c r="L1035" i="1" s="1"/>
  <c r="J1036" i="1"/>
  <c r="I1037" i="1"/>
  <c r="K1036" i="1" l="1"/>
  <c r="L1036" i="1" s="1"/>
  <c r="J1037" i="1"/>
  <c r="I1038" i="1"/>
  <c r="K1037" i="1" l="1"/>
  <c r="L1037" i="1" s="1"/>
  <c r="I1039" i="1"/>
  <c r="J1038" i="1"/>
  <c r="K1038" i="1" l="1"/>
  <c r="L1038" i="1" s="1"/>
  <c r="I1040" i="1"/>
  <c r="J1039" i="1"/>
  <c r="K1039" i="1" l="1"/>
  <c r="L1039" i="1" s="1"/>
  <c r="J1040" i="1"/>
  <c r="I1041" i="1"/>
  <c r="K1040" i="1" l="1"/>
  <c r="L1040" i="1" s="1"/>
  <c r="I1042" i="1"/>
  <c r="J1041" i="1"/>
  <c r="K1041" i="1" l="1"/>
  <c r="L1041" i="1" s="1"/>
  <c r="I1043" i="1"/>
  <c r="J1042" i="1"/>
  <c r="K1042" i="1" l="1"/>
  <c r="L1042" i="1" s="1"/>
  <c r="J1043" i="1"/>
  <c r="I1044" i="1"/>
  <c r="K1043" i="1" l="1"/>
  <c r="L1043" i="1" s="1"/>
  <c r="J1044" i="1"/>
  <c r="I1045" i="1"/>
  <c r="K1044" i="1" l="1"/>
  <c r="L1044" i="1" s="1"/>
  <c r="I1046" i="1"/>
  <c r="J1045" i="1"/>
  <c r="K1045" i="1" l="1"/>
  <c r="L1045" i="1" s="1"/>
  <c r="I1047" i="1"/>
  <c r="J1046" i="1"/>
  <c r="K1046" i="1" l="1"/>
  <c r="L1046" i="1" s="1"/>
  <c r="J1047" i="1"/>
  <c r="I1048" i="1"/>
  <c r="K1047" i="1" l="1"/>
  <c r="L1047" i="1" s="1"/>
  <c r="J1048" i="1"/>
  <c r="I1049" i="1"/>
  <c r="K1048" i="1" l="1"/>
  <c r="L1048" i="1" s="1"/>
  <c r="J1049" i="1"/>
  <c r="I1050" i="1"/>
  <c r="K1049" i="1" l="1"/>
  <c r="L1049" i="1" s="1"/>
  <c r="J1050" i="1"/>
  <c r="I1051" i="1"/>
  <c r="K1050" i="1" l="1"/>
  <c r="L1050" i="1" s="1"/>
  <c r="I1052" i="1"/>
  <c r="J1051" i="1"/>
  <c r="K1051" i="1" l="1"/>
  <c r="L1051" i="1" s="1"/>
  <c r="J1052" i="1"/>
  <c r="I1053" i="1"/>
  <c r="K1052" i="1" l="1"/>
  <c r="L1052" i="1" s="1"/>
  <c r="I1054" i="1"/>
  <c r="J1053" i="1"/>
  <c r="K1053" i="1" l="1"/>
  <c r="L1053" i="1" s="1"/>
  <c r="I1055" i="1"/>
  <c r="J1054" i="1"/>
  <c r="K1054" i="1" l="1"/>
  <c r="L1054" i="1" s="1"/>
  <c r="I1056" i="1"/>
  <c r="J1055" i="1"/>
  <c r="K1055" i="1" l="1"/>
  <c r="L1055" i="1" s="1"/>
  <c r="I1057" i="1"/>
  <c r="J1056" i="1"/>
  <c r="K1056" i="1" l="1"/>
  <c r="L1056" i="1" s="1"/>
  <c r="I1058" i="1"/>
  <c r="J1057" i="1"/>
  <c r="K1057" i="1" l="1"/>
  <c r="L1057" i="1" s="1"/>
  <c r="J1058" i="1"/>
  <c r="I1059" i="1"/>
  <c r="K1058" i="1" l="1"/>
  <c r="L1058" i="1" s="1"/>
  <c r="I1060" i="1"/>
  <c r="J1059" i="1"/>
  <c r="K1059" i="1" l="1"/>
  <c r="L1059" i="1" s="1"/>
  <c r="J1060" i="1"/>
  <c r="I1061" i="1"/>
  <c r="K1060" i="1" l="1"/>
  <c r="L1060" i="1" s="1"/>
  <c r="I1062" i="1"/>
  <c r="J1061" i="1"/>
  <c r="K1061" i="1" l="1"/>
  <c r="L1061" i="1" s="1"/>
  <c r="I1063" i="1"/>
  <c r="J1062" i="1"/>
  <c r="K1062" i="1" l="1"/>
  <c r="L1062" i="1" s="1"/>
  <c r="I1064" i="1"/>
  <c r="J1063" i="1"/>
  <c r="K1063" i="1" l="1"/>
  <c r="L1063" i="1" s="1"/>
  <c r="J1064" i="1"/>
  <c r="I1065" i="1"/>
  <c r="K1064" i="1" l="1"/>
  <c r="L1064" i="1" s="1"/>
  <c r="I1066" i="1"/>
  <c r="J1065" i="1"/>
  <c r="K1065" i="1" l="1"/>
  <c r="L1065" i="1" s="1"/>
  <c r="J1066" i="1"/>
  <c r="I1067" i="1"/>
  <c r="K1066" i="1" l="1"/>
  <c r="L1066" i="1" s="1"/>
  <c r="J1067" i="1"/>
  <c r="I1068" i="1"/>
  <c r="K1067" i="1" l="1"/>
  <c r="L1067" i="1" s="1"/>
  <c r="J1068" i="1"/>
  <c r="I1069" i="1"/>
  <c r="K1068" i="1" l="1"/>
  <c r="L1068" i="1" s="1"/>
  <c r="I1070" i="1"/>
  <c r="J1069" i="1"/>
  <c r="K1069" i="1" l="1"/>
  <c r="L1069" i="1" s="1"/>
  <c r="I1071" i="1"/>
  <c r="J1070" i="1"/>
  <c r="K1070" i="1" l="1"/>
  <c r="L1070" i="1" s="1"/>
  <c r="J1071" i="1"/>
  <c r="I1072" i="1"/>
  <c r="K1071" i="1" l="1"/>
  <c r="L1071" i="1" s="1"/>
  <c r="J1072" i="1"/>
  <c r="I1073" i="1"/>
  <c r="K1072" i="1" l="1"/>
  <c r="L1072" i="1" s="1"/>
  <c r="I1074" i="1"/>
  <c r="J1073" i="1"/>
  <c r="K1073" i="1" l="1"/>
  <c r="L1073" i="1" s="1"/>
  <c r="J1074" i="1"/>
  <c r="I1075" i="1"/>
  <c r="K1074" i="1" l="1"/>
  <c r="L1074" i="1" s="1"/>
  <c r="I1076" i="1"/>
  <c r="J1075" i="1"/>
  <c r="K1075" i="1" l="1"/>
  <c r="L1075" i="1" s="1"/>
  <c r="J1076" i="1"/>
  <c r="I1077" i="1"/>
  <c r="K1076" i="1" l="1"/>
  <c r="L1076" i="1" s="1"/>
  <c r="I1078" i="1"/>
  <c r="J1077" i="1"/>
  <c r="K1077" i="1" l="1"/>
  <c r="L1077" i="1" s="1"/>
  <c r="I1079" i="1"/>
  <c r="J1078" i="1"/>
  <c r="K1078" i="1" l="1"/>
  <c r="L1078" i="1" s="1"/>
  <c r="I1080" i="1"/>
  <c r="J1079" i="1"/>
  <c r="K1079" i="1" l="1"/>
  <c r="L1079" i="1" s="1"/>
  <c r="J1080" i="1"/>
  <c r="I1081" i="1"/>
  <c r="K1080" i="1" l="1"/>
  <c r="L1080" i="1" s="1"/>
  <c r="J1081" i="1"/>
  <c r="I1082" i="1"/>
  <c r="K1081" i="1" l="1"/>
  <c r="L1081" i="1" s="1"/>
  <c r="I1083" i="1"/>
  <c r="J1082" i="1"/>
  <c r="K1082" i="1" l="1"/>
  <c r="L1082" i="1" s="1"/>
  <c r="I1084" i="1"/>
  <c r="J1083" i="1"/>
  <c r="K1083" i="1" l="1"/>
  <c r="L1083" i="1" s="1"/>
  <c r="J1084" i="1"/>
  <c r="I1085" i="1"/>
  <c r="K1084" i="1" l="1"/>
  <c r="L1084" i="1" s="1"/>
  <c r="I1086" i="1"/>
  <c r="J1085" i="1"/>
  <c r="K1085" i="1" l="1"/>
  <c r="L1085" i="1" s="1"/>
  <c r="I1087" i="1"/>
  <c r="J1086" i="1"/>
  <c r="K1086" i="1" l="1"/>
  <c r="L1086" i="1" s="1"/>
  <c r="I1088" i="1"/>
  <c r="J1087" i="1"/>
  <c r="K1087" i="1" l="1"/>
  <c r="L1087" i="1" s="1"/>
  <c r="I1089" i="1"/>
  <c r="J1088" i="1"/>
  <c r="K1088" i="1" l="1"/>
  <c r="L1088" i="1" s="1"/>
  <c r="I1090" i="1"/>
  <c r="J1089" i="1"/>
  <c r="K1089" i="1" l="1"/>
  <c r="L1089" i="1" s="1"/>
  <c r="J1090" i="1"/>
  <c r="I1091" i="1"/>
  <c r="K1090" i="1" l="1"/>
  <c r="L1090" i="1" s="1"/>
  <c r="I1092" i="1"/>
  <c r="J1091" i="1"/>
  <c r="K1091" i="1" l="1"/>
  <c r="L1091" i="1" s="1"/>
  <c r="J1092" i="1"/>
  <c r="I1093" i="1"/>
  <c r="K1092" i="1" l="1"/>
  <c r="L1092" i="1" s="1"/>
  <c r="I1094" i="1"/>
  <c r="J1093" i="1"/>
  <c r="K1093" i="1" l="1"/>
  <c r="L1093" i="1" s="1"/>
  <c r="I1095" i="1"/>
  <c r="J1094" i="1"/>
  <c r="K1094" i="1" l="1"/>
  <c r="L1094" i="1" s="1"/>
  <c r="J1095" i="1"/>
  <c r="I1096" i="1"/>
  <c r="K1095" i="1" l="1"/>
  <c r="L1095" i="1" s="1"/>
  <c r="J1096" i="1"/>
  <c r="I1097" i="1"/>
  <c r="K1096" i="1" l="1"/>
  <c r="L1096" i="1" s="1"/>
  <c r="J1097" i="1"/>
  <c r="I1098" i="1"/>
  <c r="K1097" i="1" l="1"/>
  <c r="L1097" i="1" s="1"/>
  <c r="J1098" i="1"/>
  <c r="I1099" i="1"/>
  <c r="K1098" i="1" l="1"/>
  <c r="L1098" i="1" s="1"/>
  <c r="I1100" i="1"/>
  <c r="J1099" i="1"/>
  <c r="K1099" i="1" l="1"/>
  <c r="L1099" i="1" s="1"/>
  <c r="J1100" i="1"/>
  <c r="I1101" i="1"/>
  <c r="K1100" i="1" l="1"/>
  <c r="L1100" i="1" s="1"/>
  <c r="J1101" i="1"/>
  <c r="I1102" i="1"/>
  <c r="K1101" i="1" l="1"/>
  <c r="L1101" i="1" s="1"/>
  <c r="I1103" i="1"/>
  <c r="J1102" i="1"/>
  <c r="K1102" i="1" l="1"/>
  <c r="L1102" i="1" s="1"/>
  <c r="I1104" i="1"/>
  <c r="J1103" i="1"/>
  <c r="K1103" i="1" l="1"/>
  <c r="L1103" i="1" s="1"/>
  <c r="J1104" i="1"/>
  <c r="I1105" i="1"/>
  <c r="K1104" i="1" l="1"/>
  <c r="L1104" i="1" s="1"/>
  <c r="I1106" i="1"/>
  <c r="J1105" i="1"/>
  <c r="K1105" i="1" l="1"/>
  <c r="L1105" i="1" s="1"/>
  <c r="J1106" i="1"/>
  <c r="I1107" i="1"/>
  <c r="K1106" i="1" l="1"/>
  <c r="L1106" i="1" s="1"/>
  <c r="J1107" i="1"/>
  <c r="I1108" i="1"/>
  <c r="K1107" i="1" l="1"/>
  <c r="L1107" i="1" s="1"/>
  <c r="J1108" i="1"/>
  <c r="I1109" i="1"/>
  <c r="K1108" i="1" l="1"/>
  <c r="L1108" i="1" s="1"/>
  <c r="J1109" i="1"/>
  <c r="I1110" i="1"/>
  <c r="K1109" i="1" l="1"/>
  <c r="L1109" i="1" s="1"/>
  <c r="I1111" i="1"/>
  <c r="J1110" i="1"/>
  <c r="K1110" i="1" l="1"/>
  <c r="L1110" i="1" s="1"/>
  <c r="I1112" i="1"/>
  <c r="J1111" i="1"/>
  <c r="K1111" i="1" l="1"/>
  <c r="L1111" i="1" s="1"/>
  <c r="J1112" i="1"/>
  <c r="I1113" i="1"/>
  <c r="K1112" i="1" l="1"/>
  <c r="L1112" i="1" s="1"/>
  <c r="J1113" i="1"/>
  <c r="I1114" i="1"/>
  <c r="K1113" i="1" l="1"/>
  <c r="L1113" i="1" s="1"/>
  <c r="J1114" i="1"/>
  <c r="I1115" i="1"/>
  <c r="K1114" i="1" l="1"/>
  <c r="L1114" i="1" s="1"/>
  <c r="I1116" i="1"/>
  <c r="J1115" i="1"/>
  <c r="K1115" i="1" l="1"/>
  <c r="L1115" i="1" s="1"/>
  <c r="J1116" i="1"/>
  <c r="I1117" i="1"/>
  <c r="K1116" i="1" l="1"/>
  <c r="L1116" i="1" s="1"/>
  <c r="I1118" i="1"/>
  <c r="J1117" i="1"/>
  <c r="K1117" i="1" l="1"/>
  <c r="L1117" i="1" s="1"/>
  <c r="I1119" i="1"/>
  <c r="J1118" i="1"/>
  <c r="K1118" i="1" l="1"/>
  <c r="L1118" i="1" s="1"/>
  <c r="I1120" i="1"/>
  <c r="J1119" i="1"/>
  <c r="K1119" i="1" l="1"/>
  <c r="L1119" i="1" s="1"/>
  <c r="J1120" i="1"/>
  <c r="I1121" i="1"/>
  <c r="K1120" i="1" l="1"/>
  <c r="L1120" i="1" s="1"/>
  <c r="J1121" i="1"/>
  <c r="I1122" i="1"/>
  <c r="K1121" i="1" l="1"/>
  <c r="L1121" i="1" s="1"/>
  <c r="J1122" i="1"/>
  <c r="I1123" i="1"/>
  <c r="K1122" i="1" l="1"/>
  <c r="L1122" i="1" s="1"/>
  <c r="J1123" i="1"/>
  <c r="I1124" i="1"/>
  <c r="K1123" i="1" l="1"/>
  <c r="L1123" i="1" s="1"/>
  <c r="J1124" i="1"/>
  <c r="I1125" i="1"/>
  <c r="K1124" i="1" l="1"/>
  <c r="L1124" i="1" s="1"/>
  <c r="J1125" i="1"/>
  <c r="I1126" i="1"/>
  <c r="K1125" i="1" l="1"/>
  <c r="L1125" i="1" s="1"/>
  <c r="I1127" i="1"/>
  <c r="J1126" i="1"/>
  <c r="K1126" i="1" l="1"/>
  <c r="L1126" i="1" s="1"/>
  <c r="I1128" i="1"/>
  <c r="J1127" i="1"/>
  <c r="K1127" i="1" l="1"/>
  <c r="L1127" i="1" s="1"/>
  <c r="J1128" i="1"/>
  <c r="I1129" i="1"/>
  <c r="K1128" i="1" l="1"/>
  <c r="L1128" i="1" s="1"/>
  <c r="J1129" i="1"/>
  <c r="I1130" i="1"/>
  <c r="K1129" i="1" l="1"/>
  <c r="L1129" i="1" s="1"/>
  <c r="J1130" i="1"/>
  <c r="I1131" i="1"/>
  <c r="K1130" i="1" l="1"/>
  <c r="L1130" i="1" s="1"/>
  <c r="J1131" i="1"/>
  <c r="I1132" i="1"/>
  <c r="K1131" i="1" l="1"/>
  <c r="L1131" i="1" s="1"/>
  <c r="J1132" i="1"/>
  <c r="I1133" i="1"/>
  <c r="K1132" i="1" l="1"/>
  <c r="L1132" i="1" s="1"/>
  <c r="J1133" i="1"/>
  <c r="I1134" i="1"/>
  <c r="K1133" i="1" l="1"/>
  <c r="L1133" i="1" s="1"/>
  <c r="I1135" i="1"/>
  <c r="J1134" i="1"/>
  <c r="K1134" i="1" l="1"/>
  <c r="L1134" i="1" s="1"/>
  <c r="I1136" i="1"/>
  <c r="J1135" i="1"/>
  <c r="K1135" i="1" l="1"/>
  <c r="L1135" i="1" s="1"/>
  <c r="I1137" i="1"/>
  <c r="J1136" i="1"/>
  <c r="K1136" i="1" l="1"/>
  <c r="L1136" i="1" s="1"/>
  <c r="I1138" i="1"/>
  <c r="J1137" i="1"/>
  <c r="K1137" i="1" l="1"/>
  <c r="L1137" i="1" s="1"/>
  <c r="J1138" i="1"/>
  <c r="I1139" i="1"/>
  <c r="K1138" i="1" l="1"/>
  <c r="L1138" i="1" s="1"/>
  <c r="J1139" i="1"/>
  <c r="I1140" i="1"/>
  <c r="K1139" i="1" l="1"/>
  <c r="L1139" i="1" s="1"/>
  <c r="J1140" i="1"/>
  <c r="I1141" i="1"/>
  <c r="K1140" i="1" l="1"/>
  <c r="L1140" i="1" s="1"/>
  <c r="I1142" i="1"/>
  <c r="J1141" i="1"/>
  <c r="K1141" i="1" l="1"/>
  <c r="L1141" i="1" s="1"/>
  <c r="I1143" i="1"/>
  <c r="J1142" i="1"/>
  <c r="K1142" i="1" l="1"/>
  <c r="L1142" i="1" s="1"/>
  <c r="I1144" i="1"/>
  <c r="J1143" i="1"/>
  <c r="K1143" i="1" l="1"/>
  <c r="L1143" i="1" s="1"/>
  <c r="J1144" i="1"/>
  <c r="I1145" i="1"/>
  <c r="K1144" i="1" l="1"/>
  <c r="L1144" i="1" s="1"/>
  <c r="J1145" i="1"/>
  <c r="I1146" i="1"/>
  <c r="K1145" i="1" l="1"/>
  <c r="L1145" i="1" s="1"/>
  <c r="I1147" i="1"/>
  <c r="J1146" i="1"/>
  <c r="K1146" i="1" l="1"/>
  <c r="L1146" i="1" s="1"/>
  <c r="J1147" i="1"/>
  <c r="I1148" i="1"/>
  <c r="K1147" i="1" l="1"/>
  <c r="L1147" i="1" s="1"/>
  <c r="J1148" i="1"/>
  <c r="I1149" i="1"/>
  <c r="K1148" i="1" l="1"/>
  <c r="L1148" i="1" s="1"/>
  <c r="I1150" i="1"/>
  <c r="J1149" i="1"/>
  <c r="K1149" i="1" l="1"/>
  <c r="L1149" i="1" s="1"/>
  <c r="I1151" i="1"/>
  <c r="J1150" i="1"/>
  <c r="K1150" i="1" l="1"/>
  <c r="L1150" i="1" s="1"/>
  <c r="J1151" i="1"/>
  <c r="I1152" i="1"/>
  <c r="K1151" i="1" l="1"/>
  <c r="L1151" i="1" s="1"/>
  <c r="I1153" i="1"/>
  <c r="J1152" i="1"/>
  <c r="K1152" i="1" l="1"/>
  <c r="L1152" i="1" s="1"/>
  <c r="J1153" i="1"/>
  <c r="I1154" i="1"/>
  <c r="K1153" i="1" l="1"/>
  <c r="L1153" i="1" s="1"/>
  <c r="J1154" i="1"/>
  <c r="I1155" i="1"/>
  <c r="K1154" i="1" l="1"/>
  <c r="L1154" i="1" s="1"/>
  <c r="I1156" i="1"/>
  <c r="J1155" i="1"/>
  <c r="K1155" i="1" l="1"/>
  <c r="L1155" i="1" s="1"/>
  <c r="J1156" i="1"/>
  <c r="I1157" i="1"/>
  <c r="K1156" i="1" l="1"/>
  <c r="L1156" i="1" s="1"/>
  <c r="I1158" i="1"/>
  <c r="J1157" i="1"/>
  <c r="K1157" i="1" l="1"/>
  <c r="L1157" i="1" s="1"/>
  <c r="I1159" i="1"/>
  <c r="J1158" i="1"/>
  <c r="K1158" i="1" l="1"/>
  <c r="L1158" i="1" s="1"/>
  <c r="J1159" i="1"/>
  <c r="I1160" i="1"/>
  <c r="K1159" i="1" l="1"/>
  <c r="L1159" i="1" s="1"/>
  <c r="I1161" i="1"/>
  <c r="J1160" i="1"/>
  <c r="K1160" i="1" l="1"/>
  <c r="L1160" i="1" s="1"/>
  <c r="J1161" i="1"/>
  <c r="I1162" i="1"/>
  <c r="K1161" i="1" l="1"/>
  <c r="L1161" i="1" s="1"/>
  <c r="J1162" i="1"/>
  <c r="I1163" i="1"/>
  <c r="K1162" i="1" l="1"/>
  <c r="L1162" i="1" s="1"/>
  <c r="J1163" i="1"/>
  <c r="I1164" i="1"/>
  <c r="K1163" i="1" l="1"/>
  <c r="L1163" i="1" s="1"/>
  <c r="J1164" i="1"/>
  <c r="I1165" i="1"/>
  <c r="K1164" i="1" l="1"/>
  <c r="L1164" i="1" s="1"/>
  <c r="J1165" i="1"/>
  <c r="I1166" i="1"/>
  <c r="K1165" i="1" l="1"/>
  <c r="L1165" i="1" s="1"/>
  <c r="I1167" i="1"/>
  <c r="J1166" i="1"/>
  <c r="K1166" i="1" l="1"/>
  <c r="L1166" i="1" s="1"/>
  <c r="J1167" i="1"/>
  <c r="I1168" i="1"/>
  <c r="K1167" i="1" l="1"/>
  <c r="L1167" i="1" s="1"/>
  <c r="J1168" i="1"/>
  <c r="I1169" i="1"/>
  <c r="K1168" i="1" l="1"/>
  <c r="L1168" i="1" s="1"/>
  <c r="J1169" i="1"/>
  <c r="I1170" i="1"/>
  <c r="K1169" i="1" l="1"/>
  <c r="L1169" i="1" s="1"/>
  <c r="J1170" i="1"/>
  <c r="I1171" i="1"/>
  <c r="K1170" i="1" l="1"/>
  <c r="L1170" i="1" s="1"/>
  <c r="J1171" i="1"/>
  <c r="I1172" i="1"/>
  <c r="K1171" i="1" l="1"/>
  <c r="L1171" i="1" s="1"/>
  <c r="J1172" i="1"/>
  <c r="I1173" i="1"/>
  <c r="K1172" i="1" l="1"/>
  <c r="L1172" i="1" s="1"/>
  <c r="J1173" i="1"/>
  <c r="I1174" i="1"/>
  <c r="K1173" i="1" l="1"/>
  <c r="L1173" i="1" s="1"/>
  <c r="I1175" i="1"/>
  <c r="J1174" i="1"/>
  <c r="K1174" i="1" l="1"/>
  <c r="L1174" i="1" s="1"/>
  <c r="J1175" i="1"/>
  <c r="I1176" i="1"/>
  <c r="K1175" i="1" l="1"/>
  <c r="L1175" i="1" s="1"/>
  <c r="I1177" i="1"/>
  <c r="J1176" i="1"/>
  <c r="K1176" i="1" l="1"/>
  <c r="L1176" i="1" s="1"/>
  <c r="J1177" i="1"/>
  <c r="I1178" i="1"/>
  <c r="K1177" i="1" l="1"/>
  <c r="L1177" i="1" s="1"/>
  <c r="I1179" i="1"/>
  <c r="J1178" i="1"/>
  <c r="K1178" i="1" l="1"/>
  <c r="L1178" i="1" s="1"/>
  <c r="I1180" i="1"/>
  <c r="J1179" i="1"/>
  <c r="K1179" i="1" l="1"/>
  <c r="L1179" i="1" s="1"/>
  <c r="I1181" i="1"/>
  <c r="J1180" i="1"/>
  <c r="K1180" i="1" l="1"/>
  <c r="L1180" i="1" s="1"/>
  <c r="J1181" i="1"/>
  <c r="I1182" i="1"/>
  <c r="K1181" i="1" l="1"/>
  <c r="L1181" i="1" s="1"/>
  <c r="J1182" i="1"/>
  <c r="I1183" i="1"/>
  <c r="K1182" i="1" l="1"/>
  <c r="L1182" i="1" s="1"/>
  <c r="I1184" i="1"/>
  <c r="J1183" i="1"/>
  <c r="K1183" i="1" l="1"/>
  <c r="L1183" i="1" s="1"/>
  <c r="J1184" i="1"/>
  <c r="I1185" i="1"/>
  <c r="K1184" i="1" l="1"/>
  <c r="L1184" i="1" s="1"/>
  <c r="J1185" i="1"/>
  <c r="I1186" i="1"/>
  <c r="K1185" i="1" l="1"/>
  <c r="L1185" i="1" s="1"/>
  <c r="J1186" i="1"/>
  <c r="I1187" i="1"/>
  <c r="K1186" i="1" l="1"/>
  <c r="L1186" i="1" s="1"/>
  <c r="I1188" i="1"/>
  <c r="J1187" i="1"/>
  <c r="K1187" i="1" l="1"/>
  <c r="L1187" i="1" s="1"/>
  <c r="J1188" i="1"/>
  <c r="I1189" i="1"/>
  <c r="K1188" i="1" l="1"/>
  <c r="L1188" i="1" s="1"/>
  <c r="J1189" i="1"/>
  <c r="I1190" i="1"/>
  <c r="K1189" i="1" l="1"/>
  <c r="L1189" i="1" s="1"/>
  <c r="I1191" i="1"/>
  <c r="J1190" i="1"/>
  <c r="K1190" i="1" l="1"/>
  <c r="L1190" i="1" s="1"/>
  <c r="J1191" i="1"/>
  <c r="I1192" i="1"/>
  <c r="K1191" i="1" l="1"/>
  <c r="L1191" i="1" s="1"/>
  <c r="I1193" i="1"/>
  <c r="J1192" i="1"/>
  <c r="K1192" i="1" l="1"/>
  <c r="L1192" i="1" s="1"/>
  <c r="J1193" i="1"/>
  <c r="I1194" i="1"/>
  <c r="K1193" i="1" l="1"/>
  <c r="L1193" i="1" s="1"/>
  <c r="I1195" i="1"/>
  <c r="J1194" i="1"/>
  <c r="K1194" i="1" l="1"/>
  <c r="L1194" i="1" s="1"/>
  <c r="I1196" i="1"/>
  <c r="J1195" i="1"/>
  <c r="K1195" i="1" l="1"/>
  <c r="L1195" i="1" s="1"/>
  <c r="I1197" i="1"/>
  <c r="J1196" i="1"/>
  <c r="K1196" i="1" l="1"/>
  <c r="L1196" i="1" s="1"/>
  <c r="I1198" i="1"/>
  <c r="J1197" i="1"/>
  <c r="K1197" i="1" l="1"/>
  <c r="L1197" i="1" s="1"/>
  <c r="J1198" i="1"/>
  <c r="I1199" i="1"/>
  <c r="K1198" i="1" l="1"/>
  <c r="L1198" i="1" s="1"/>
  <c r="I1200" i="1"/>
  <c r="J1199" i="1"/>
  <c r="K1199" i="1" l="1"/>
  <c r="L1199" i="1" s="1"/>
  <c r="J1200" i="1"/>
  <c r="I1201" i="1"/>
  <c r="K1200" i="1" l="1"/>
  <c r="L1200" i="1" s="1"/>
  <c r="J1201" i="1"/>
  <c r="I1202" i="1"/>
  <c r="K1201" i="1" l="1"/>
  <c r="L1201" i="1" s="1"/>
  <c r="I1203" i="1"/>
  <c r="J1202" i="1"/>
  <c r="K1202" i="1" l="1"/>
  <c r="L1202" i="1" s="1"/>
  <c r="I1204" i="1"/>
  <c r="J1203" i="1"/>
  <c r="K1203" i="1" l="1"/>
  <c r="L1203" i="1" s="1"/>
  <c r="I1205" i="1"/>
  <c r="J1204" i="1"/>
  <c r="K1204" i="1" l="1"/>
  <c r="L1204" i="1" s="1"/>
  <c r="I1206" i="1"/>
  <c r="J1205" i="1"/>
  <c r="K1205" i="1" l="1"/>
  <c r="L1205" i="1" s="1"/>
  <c r="I1207" i="1"/>
  <c r="J1206" i="1"/>
  <c r="K1206" i="1" l="1"/>
  <c r="L1206" i="1" s="1"/>
  <c r="J1207" i="1"/>
  <c r="I1208" i="1"/>
  <c r="K1207" i="1" l="1"/>
  <c r="L1207" i="1" s="1"/>
  <c r="I1209" i="1"/>
  <c r="J1208" i="1"/>
  <c r="K1208" i="1" l="1"/>
  <c r="L1208" i="1" s="1"/>
  <c r="J1209" i="1"/>
  <c r="I1210" i="1"/>
  <c r="K1209" i="1" l="1"/>
  <c r="L1209" i="1" s="1"/>
  <c r="J1210" i="1"/>
  <c r="I1211" i="1"/>
  <c r="K1210" i="1" l="1"/>
  <c r="L1210" i="1" s="1"/>
  <c r="I1212" i="1"/>
  <c r="J1211" i="1"/>
  <c r="K1211" i="1" l="1"/>
  <c r="L1211" i="1" s="1"/>
  <c r="J1212" i="1"/>
  <c r="I1213" i="1"/>
  <c r="K1212" i="1" l="1"/>
  <c r="L1212" i="1" s="1"/>
  <c r="I1214" i="1"/>
  <c r="J1213" i="1"/>
  <c r="K1213" i="1" l="1"/>
  <c r="L1213" i="1" s="1"/>
  <c r="J1214" i="1"/>
  <c r="I1215" i="1"/>
  <c r="K1214" i="1" l="1"/>
  <c r="L1214" i="1" s="1"/>
  <c r="J1215" i="1"/>
  <c r="I1216" i="1"/>
  <c r="K1215" i="1" l="1"/>
  <c r="L1215" i="1" s="1"/>
  <c r="J1216" i="1"/>
  <c r="I1217" i="1"/>
  <c r="K1216" i="1" l="1"/>
  <c r="L1216" i="1" s="1"/>
  <c r="J1217" i="1"/>
  <c r="I1218" i="1"/>
  <c r="K1217" i="1" l="1"/>
  <c r="L1217" i="1" s="1"/>
  <c r="J1218" i="1"/>
  <c r="I1219" i="1"/>
  <c r="K1218" i="1" l="1"/>
  <c r="L1218" i="1" s="1"/>
  <c r="I1220" i="1"/>
  <c r="J1219" i="1"/>
  <c r="K1219" i="1" l="1"/>
  <c r="L1219" i="1" s="1"/>
  <c r="I1221" i="1"/>
  <c r="J1220" i="1"/>
  <c r="K1220" i="1" l="1"/>
  <c r="L1220" i="1" s="1"/>
  <c r="J1221" i="1"/>
  <c r="I1222" i="1"/>
  <c r="K1221" i="1" l="1"/>
  <c r="L1221" i="1" s="1"/>
  <c r="J1222" i="1"/>
  <c r="I1223" i="1"/>
  <c r="K1222" i="1" l="1"/>
  <c r="L1222" i="1" s="1"/>
  <c r="J1223" i="1"/>
  <c r="I1224" i="1"/>
  <c r="K1223" i="1" l="1"/>
  <c r="L1223" i="1" s="1"/>
  <c r="J1224" i="1"/>
  <c r="I1225" i="1"/>
  <c r="K1224" i="1" l="1"/>
  <c r="L1224" i="1" s="1"/>
  <c r="J1225" i="1"/>
  <c r="I1226" i="1"/>
  <c r="K1225" i="1" l="1"/>
  <c r="L1225" i="1" s="1"/>
  <c r="J1226" i="1"/>
  <c r="I1227" i="1"/>
  <c r="K1226" i="1" l="1"/>
  <c r="L1226" i="1" s="1"/>
  <c r="I1228" i="1"/>
  <c r="J1227" i="1"/>
  <c r="K1227" i="1" l="1"/>
  <c r="L1227" i="1" s="1"/>
  <c r="J1228" i="1"/>
  <c r="I1229" i="1"/>
  <c r="K1228" i="1" l="1"/>
  <c r="L1228" i="1" s="1"/>
  <c r="J1229" i="1"/>
  <c r="I1230" i="1"/>
  <c r="K1229" i="1" l="1"/>
  <c r="L1229" i="1" s="1"/>
  <c r="J1230" i="1"/>
  <c r="I1231" i="1"/>
  <c r="K1230" i="1" l="1"/>
  <c r="L1230" i="1" s="1"/>
  <c r="J1231" i="1"/>
  <c r="I1232" i="1"/>
  <c r="K1231" i="1" l="1"/>
  <c r="L1231" i="1" s="1"/>
  <c r="I1233" i="1"/>
  <c r="J1232" i="1"/>
  <c r="K1232" i="1" l="1"/>
  <c r="L1232" i="1" s="1"/>
  <c r="J1233" i="1"/>
  <c r="I1234" i="1"/>
  <c r="K1233" i="1" l="1"/>
  <c r="L1233" i="1" s="1"/>
  <c r="I1235" i="1"/>
  <c r="J1234" i="1"/>
  <c r="K1234" i="1" l="1"/>
  <c r="L1234" i="1" s="1"/>
  <c r="I1236" i="1"/>
  <c r="J1235" i="1"/>
  <c r="K1235" i="1" l="1"/>
  <c r="L1235" i="1" s="1"/>
  <c r="J1236" i="1"/>
  <c r="I1237" i="1"/>
  <c r="K1236" i="1" l="1"/>
  <c r="L1236" i="1" s="1"/>
  <c r="J1237" i="1"/>
  <c r="I1238" i="1"/>
  <c r="K1237" i="1" l="1"/>
  <c r="L1237" i="1" s="1"/>
  <c r="J1238" i="1"/>
  <c r="I1239" i="1"/>
  <c r="K1238" i="1" l="1"/>
  <c r="L1238" i="1" s="1"/>
  <c r="I1240" i="1"/>
  <c r="J1239" i="1"/>
  <c r="K1239" i="1" l="1"/>
  <c r="L1239" i="1" s="1"/>
  <c r="J1240" i="1"/>
  <c r="I1241" i="1"/>
  <c r="K1240" i="1" l="1"/>
  <c r="L1240" i="1" s="1"/>
  <c r="J1241" i="1"/>
  <c r="I1242" i="1"/>
  <c r="K1241" i="1" l="1"/>
  <c r="L1241" i="1" s="1"/>
  <c r="J1242" i="1"/>
  <c r="I1243" i="1"/>
  <c r="K1242" i="1" l="1"/>
  <c r="L1242" i="1" s="1"/>
  <c r="I1244" i="1"/>
  <c r="J1243" i="1"/>
  <c r="K1243" i="1" l="1"/>
  <c r="L1243" i="1" s="1"/>
  <c r="J1244" i="1"/>
  <c r="I1245" i="1"/>
  <c r="K1244" i="1" l="1"/>
  <c r="L1244" i="1" s="1"/>
  <c r="J1245" i="1"/>
  <c r="I1246" i="1"/>
  <c r="K1245" i="1" l="1"/>
  <c r="L1245" i="1" s="1"/>
  <c r="I1247" i="1"/>
  <c r="J1246" i="1"/>
  <c r="K1246" i="1" l="1"/>
  <c r="L1246" i="1" s="1"/>
  <c r="J1247" i="1"/>
  <c r="I1248" i="1"/>
  <c r="K1247" i="1" l="1"/>
  <c r="L1247" i="1" s="1"/>
  <c r="J1248" i="1"/>
  <c r="I1249" i="1"/>
  <c r="K1248" i="1" l="1"/>
  <c r="L1248" i="1" s="1"/>
  <c r="J1249" i="1"/>
  <c r="I1250" i="1"/>
  <c r="K1249" i="1" l="1"/>
  <c r="L1249" i="1" s="1"/>
  <c r="J1250" i="1"/>
  <c r="I1251" i="1"/>
  <c r="K1250" i="1" l="1"/>
  <c r="L1250" i="1" s="1"/>
  <c r="I1252" i="1"/>
  <c r="J1251" i="1"/>
  <c r="K1251" i="1" l="1"/>
  <c r="L1251" i="1" s="1"/>
  <c r="J1252" i="1"/>
  <c r="I1253" i="1"/>
  <c r="K1252" i="1" l="1"/>
  <c r="L1252" i="1" s="1"/>
  <c r="I1254" i="1"/>
  <c r="J1253" i="1"/>
  <c r="K1253" i="1" l="1"/>
  <c r="L1253" i="1" s="1"/>
  <c r="I1255" i="1"/>
  <c r="J1254" i="1"/>
  <c r="K1254" i="1" l="1"/>
  <c r="L1254" i="1" s="1"/>
  <c r="I1256" i="1"/>
  <c r="J1255" i="1"/>
  <c r="K1255" i="1" l="1"/>
  <c r="L1255" i="1" s="1"/>
  <c r="I1257" i="1"/>
  <c r="J1256" i="1"/>
  <c r="K1256" i="1" l="1"/>
  <c r="L1256" i="1" s="1"/>
  <c r="J1257" i="1"/>
  <c r="I1258" i="1"/>
  <c r="K1257" i="1" l="1"/>
  <c r="L1257" i="1" s="1"/>
  <c r="J1258" i="1"/>
  <c r="I1259" i="1"/>
  <c r="K1258" i="1" l="1"/>
  <c r="L1258" i="1" s="1"/>
  <c r="I1260" i="1"/>
  <c r="J1259" i="1"/>
  <c r="K1259" i="1" l="1"/>
  <c r="L1259" i="1" s="1"/>
  <c r="I1261" i="1"/>
  <c r="J1260" i="1"/>
  <c r="K1260" i="1" l="1"/>
  <c r="L1260" i="1" s="1"/>
  <c r="J1261" i="1"/>
  <c r="I1262" i="1"/>
  <c r="K1261" i="1" l="1"/>
  <c r="L1261" i="1" s="1"/>
  <c r="J1262" i="1"/>
  <c r="I1263" i="1"/>
  <c r="K1262" i="1" l="1"/>
  <c r="L1262" i="1" s="1"/>
  <c r="I1264" i="1"/>
  <c r="J1263" i="1"/>
  <c r="K1263" i="1" l="1"/>
  <c r="L1263" i="1" s="1"/>
  <c r="J1264" i="1"/>
  <c r="I1265" i="1"/>
  <c r="K1264" i="1" l="1"/>
  <c r="L1264" i="1" s="1"/>
  <c r="J1265" i="1"/>
  <c r="I1266" i="1"/>
  <c r="K1265" i="1" l="1"/>
  <c r="L1265" i="1" s="1"/>
  <c r="I1267" i="1"/>
  <c r="J1266" i="1"/>
  <c r="K1266" i="1" l="1"/>
  <c r="L1266" i="1" s="1"/>
  <c r="I1268" i="1"/>
  <c r="J1267" i="1"/>
  <c r="K1267" i="1" l="1"/>
  <c r="L1267" i="1" s="1"/>
  <c r="J1268" i="1"/>
  <c r="I1269" i="1"/>
  <c r="K1268" i="1" l="1"/>
  <c r="L1268" i="1" s="1"/>
  <c r="I1270" i="1"/>
  <c r="J1269" i="1"/>
  <c r="K1269" i="1" l="1"/>
  <c r="L1269" i="1" s="1"/>
  <c r="J1270" i="1"/>
  <c r="I1271" i="1"/>
  <c r="K1270" i="1" l="1"/>
  <c r="L1270" i="1" s="1"/>
  <c r="J1271" i="1"/>
  <c r="I1272" i="1"/>
  <c r="K1271" i="1" l="1"/>
  <c r="L1271" i="1" s="1"/>
  <c r="I1273" i="1"/>
  <c r="J1272" i="1"/>
  <c r="K1272" i="1" l="1"/>
  <c r="L1272" i="1" s="1"/>
  <c r="J1273" i="1"/>
  <c r="I1274" i="1"/>
  <c r="K1273" i="1" l="1"/>
  <c r="L1273" i="1" s="1"/>
  <c r="I1275" i="1"/>
  <c r="J1274" i="1"/>
  <c r="K1274" i="1" l="1"/>
  <c r="L1274" i="1" s="1"/>
  <c r="I1276" i="1"/>
  <c r="J1275" i="1"/>
  <c r="K1275" i="1" l="1"/>
  <c r="L1275" i="1" s="1"/>
  <c r="J1276" i="1"/>
  <c r="I1277" i="1"/>
  <c r="K1276" i="1" l="1"/>
  <c r="L1276" i="1" s="1"/>
  <c r="I1278" i="1"/>
  <c r="J1277" i="1"/>
  <c r="K1277" i="1" l="1"/>
  <c r="L1277" i="1" s="1"/>
  <c r="J1278" i="1"/>
  <c r="I1279" i="1"/>
  <c r="K1278" i="1" l="1"/>
  <c r="L1278" i="1" s="1"/>
  <c r="J1279" i="1"/>
  <c r="I1280" i="1"/>
  <c r="K1279" i="1" l="1"/>
  <c r="L1279" i="1" s="1"/>
  <c r="J1280" i="1"/>
  <c r="I1281" i="1"/>
  <c r="K1280" i="1" l="1"/>
  <c r="L1280" i="1" s="1"/>
  <c r="J1281" i="1"/>
  <c r="I1282" i="1"/>
  <c r="K1281" i="1" l="1"/>
  <c r="L1281" i="1" s="1"/>
  <c r="J1282" i="1"/>
  <c r="I1283" i="1"/>
  <c r="K1282" i="1" l="1"/>
  <c r="L1282" i="1" s="1"/>
  <c r="I1284" i="1"/>
  <c r="J1283" i="1"/>
  <c r="K1283" i="1" l="1"/>
  <c r="L1283" i="1" s="1"/>
  <c r="I1285" i="1"/>
  <c r="J1284" i="1"/>
  <c r="K1284" i="1" l="1"/>
  <c r="L1284" i="1" s="1"/>
  <c r="J1285" i="1"/>
  <c r="I1286" i="1"/>
  <c r="K1285" i="1" l="1"/>
  <c r="L1285" i="1" s="1"/>
  <c r="I1287" i="1"/>
  <c r="J1286" i="1"/>
  <c r="K1286" i="1" l="1"/>
  <c r="L1286" i="1" s="1"/>
  <c r="J1287" i="1"/>
  <c r="I1288" i="1"/>
  <c r="K1287" i="1" l="1"/>
  <c r="L1287" i="1" s="1"/>
  <c r="J1288" i="1"/>
  <c r="I1289" i="1"/>
  <c r="K1288" i="1" l="1"/>
  <c r="L1288" i="1" s="1"/>
  <c r="J1289" i="1"/>
  <c r="I1290" i="1"/>
  <c r="K1289" i="1" l="1"/>
  <c r="L1289" i="1" s="1"/>
  <c r="J1290" i="1"/>
  <c r="I1291" i="1"/>
  <c r="K1290" i="1" l="1"/>
  <c r="L1290" i="1" s="1"/>
  <c r="I1292" i="1"/>
  <c r="J1291" i="1"/>
  <c r="K1291" i="1" l="1"/>
  <c r="L1291" i="1" s="1"/>
  <c r="J1292" i="1"/>
  <c r="I1293" i="1"/>
  <c r="K1292" i="1" l="1"/>
  <c r="L1292" i="1" s="1"/>
  <c r="I1294" i="1"/>
  <c r="J1293" i="1"/>
  <c r="K1293" i="1" l="1"/>
  <c r="L1293" i="1" s="1"/>
  <c r="J1294" i="1"/>
  <c r="I1295" i="1"/>
  <c r="K1294" i="1" l="1"/>
  <c r="L1294" i="1" s="1"/>
  <c r="I1296" i="1"/>
  <c r="J1295" i="1"/>
  <c r="K1295" i="1" l="1"/>
  <c r="L1295" i="1" s="1"/>
  <c r="J1296" i="1"/>
  <c r="I1297" i="1"/>
  <c r="K1296" i="1" l="1"/>
  <c r="L1296" i="1" s="1"/>
  <c r="J1297" i="1"/>
  <c r="I1298" i="1"/>
  <c r="K1297" i="1" l="1"/>
  <c r="L1297" i="1" s="1"/>
  <c r="I1299" i="1"/>
  <c r="J1298" i="1"/>
  <c r="K1298" i="1" l="1"/>
  <c r="L1298" i="1" s="1"/>
  <c r="I1300" i="1"/>
  <c r="J1299" i="1"/>
  <c r="K1299" i="1" l="1"/>
  <c r="L1299" i="1" s="1"/>
  <c r="I1301" i="1"/>
  <c r="J1300" i="1"/>
  <c r="K1300" i="1" l="1"/>
  <c r="L1300" i="1" s="1"/>
  <c r="J1301" i="1"/>
  <c r="I1302" i="1"/>
  <c r="K1301" i="1" l="1"/>
  <c r="L1301" i="1" s="1"/>
  <c r="J1302" i="1"/>
  <c r="I1303" i="1"/>
  <c r="K1302" i="1" l="1"/>
  <c r="L1302" i="1" s="1"/>
  <c r="J1303" i="1"/>
  <c r="I1304" i="1"/>
  <c r="K1303" i="1" l="1"/>
  <c r="L1303" i="1" s="1"/>
  <c r="J1304" i="1"/>
  <c r="I1305" i="1"/>
  <c r="K1304" i="1" l="1"/>
  <c r="L1304" i="1" s="1"/>
  <c r="J1305" i="1"/>
  <c r="I1306" i="1"/>
  <c r="K1305" i="1" l="1"/>
  <c r="L1305" i="1" s="1"/>
  <c r="J1306" i="1"/>
  <c r="I1307" i="1"/>
  <c r="K1306" i="1" l="1"/>
  <c r="L1306" i="1" s="1"/>
  <c r="I1308" i="1"/>
  <c r="J1307" i="1"/>
  <c r="K1307" i="1" l="1"/>
  <c r="L1307" i="1" s="1"/>
  <c r="J1308" i="1"/>
  <c r="I1309" i="1"/>
  <c r="K1308" i="1" l="1"/>
  <c r="L1308" i="1" s="1"/>
  <c r="J1309" i="1"/>
  <c r="I1310" i="1"/>
  <c r="K1309" i="1" l="1"/>
  <c r="L1309" i="1" s="1"/>
  <c r="J1310" i="1"/>
  <c r="I1311" i="1"/>
  <c r="K1310" i="1" l="1"/>
  <c r="L1310" i="1" s="1"/>
  <c r="J1311" i="1"/>
  <c r="I1312" i="1"/>
  <c r="K1311" i="1" l="1"/>
  <c r="L1311" i="1" s="1"/>
  <c r="I1313" i="1"/>
  <c r="J1312" i="1"/>
  <c r="K1312" i="1" l="1"/>
  <c r="L1312" i="1" s="1"/>
  <c r="J1313" i="1"/>
  <c r="I1314" i="1"/>
  <c r="K1313" i="1" l="1"/>
  <c r="L1313" i="1" s="1"/>
  <c r="I1315" i="1"/>
  <c r="J1314" i="1"/>
  <c r="K1314" i="1" l="1"/>
  <c r="L1314" i="1" s="1"/>
  <c r="J1315" i="1"/>
  <c r="I1316" i="1"/>
  <c r="K1315" i="1" l="1"/>
  <c r="L1315" i="1" s="1"/>
  <c r="J1316" i="1"/>
  <c r="I1317" i="1"/>
  <c r="K1316" i="1" l="1"/>
  <c r="L1316" i="1" s="1"/>
  <c r="I1318" i="1"/>
  <c r="J1317" i="1"/>
  <c r="K1317" i="1" l="1"/>
  <c r="L1317" i="1" s="1"/>
  <c r="J1318" i="1"/>
  <c r="I1319" i="1"/>
  <c r="K1318" i="1" l="1"/>
  <c r="L1318" i="1" s="1"/>
  <c r="J1319" i="1"/>
  <c r="I1320" i="1"/>
  <c r="K1319" i="1" l="1"/>
  <c r="L1319" i="1" s="1"/>
  <c r="I1321" i="1"/>
  <c r="J1320" i="1"/>
  <c r="K1320" i="1" l="1"/>
  <c r="L1320" i="1" s="1"/>
  <c r="J1321" i="1"/>
  <c r="I1322" i="1"/>
  <c r="K1321" i="1" l="1"/>
  <c r="L1321" i="1" s="1"/>
  <c r="J1322" i="1"/>
  <c r="I1323" i="1"/>
  <c r="K1322" i="1" l="1"/>
  <c r="L1322" i="1" s="1"/>
  <c r="I1324" i="1"/>
  <c r="J1323" i="1"/>
  <c r="K1323" i="1" l="1"/>
  <c r="L1323" i="1" s="1"/>
  <c r="J1324" i="1"/>
  <c r="I1325" i="1"/>
  <c r="K1324" i="1" l="1"/>
  <c r="L1324" i="1" s="1"/>
  <c r="J1325" i="1"/>
  <c r="I1326" i="1"/>
  <c r="K1325" i="1" l="1"/>
  <c r="L1325" i="1" s="1"/>
  <c r="J1326" i="1"/>
  <c r="I1327" i="1"/>
  <c r="K1326" i="1" l="1"/>
  <c r="L1326" i="1" s="1"/>
  <c r="J1327" i="1"/>
  <c r="I1328" i="1"/>
  <c r="K1327" i="1" l="1"/>
  <c r="L1327" i="1" s="1"/>
  <c r="I1329" i="1"/>
  <c r="J1328" i="1"/>
  <c r="K1328" i="1" l="1"/>
  <c r="L1328" i="1" s="1"/>
  <c r="J1329" i="1"/>
  <c r="I1330" i="1"/>
  <c r="K1329" i="1" l="1"/>
  <c r="L1329" i="1" s="1"/>
  <c r="J1330" i="1"/>
  <c r="I1331" i="1"/>
  <c r="K1330" i="1" l="1"/>
  <c r="L1330" i="1" s="1"/>
  <c r="J1331" i="1"/>
  <c r="I1332" i="1"/>
  <c r="K1331" i="1" l="1"/>
  <c r="L1331" i="1" s="1"/>
  <c r="J1332" i="1"/>
  <c r="I1333" i="1"/>
  <c r="K1332" i="1" l="1"/>
  <c r="L1332" i="1" s="1"/>
  <c r="J1333" i="1"/>
  <c r="I1334" i="1"/>
  <c r="K1333" i="1" l="1"/>
  <c r="L1333" i="1" s="1"/>
  <c r="J1334" i="1"/>
  <c r="I1335" i="1"/>
  <c r="K1334" i="1" l="1"/>
  <c r="L1334" i="1" s="1"/>
  <c r="J1335" i="1"/>
  <c r="I1336" i="1"/>
  <c r="K1335" i="1" l="1"/>
  <c r="L1335" i="1" s="1"/>
  <c r="I1337" i="1"/>
  <c r="J1336" i="1"/>
  <c r="K1336" i="1" l="1"/>
  <c r="L1336" i="1" s="1"/>
  <c r="I1338" i="1"/>
  <c r="J1337" i="1"/>
  <c r="K1337" i="1" l="1"/>
  <c r="L1337" i="1" s="1"/>
  <c r="J1338" i="1"/>
  <c r="I1339" i="1"/>
  <c r="K1338" i="1" l="1"/>
  <c r="L1338" i="1" s="1"/>
  <c r="J1339" i="1"/>
  <c r="I1340" i="1"/>
  <c r="K1339" i="1" l="1"/>
  <c r="L1339" i="1" s="1"/>
  <c r="I1341" i="1"/>
  <c r="J1340" i="1"/>
  <c r="K1340" i="1" l="1"/>
  <c r="L1340" i="1" s="1"/>
  <c r="J1341" i="1"/>
  <c r="I1342" i="1"/>
  <c r="K1341" i="1" l="1"/>
  <c r="L1341" i="1" s="1"/>
  <c r="J1342" i="1"/>
  <c r="I1343" i="1"/>
  <c r="K1342" i="1" l="1"/>
  <c r="L1342" i="1" s="1"/>
  <c r="I1344" i="1"/>
  <c r="J1343" i="1"/>
  <c r="K1343" i="1" l="1"/>
  <c r="L1343" i="1" s="1"/>
  <c r="I1345" i="1"/>
  <c r="J1344" i="1"/>
  <c r="K1344" i="1" l="1"/>
  <c r="L1344" i="1" s="1"/>
  <c r="J1345" i="1"/>
  <c r="I1346" i="1"/>
  <c r="K1345" i="1" l="1"/>
  <c r="L1345" i="1" s="1"/>
  <c r="I1347" i="1"/>
  <c r="J1346" i="1"/>
  <c r="K1346" i="1" l="1"/>
  <c r="L1346" i="1" s="1"/>
  <c r="J1347" i="1"/>
  <c r="I1348" i="1"/>
  <c r="K1347" i="1" l="1"/>
  <c r="L1347" i="1" s="1"/>
  <c r="J1348" i="1"/>
  <c r="I1349" i="1"/>
  <c r="K1348" i="1" l="1"/>
  <c r="L1348" i="1" s="1"/>
  <c r="I1350" i="1"/>
  <c r="J1349" i="1"/>
  <c r="K1349" i="1" l="1"/>
  <c r="L1349" i="1" s="1"/>
  <c r="J1350" i="1"/>
  <c r="I1351" i="1"/>
  <c r="K1350" i="1" l="1"/>
  <c r="L1350" i="1" s="1"/>
  <c r="J1351" i="1"/>
  <c r="I1352" i="1"/>
  <c r="K1351" i="1" l="1"/>
  <c r="L1351" i="1" s="1"/>
  <c r="I1353" i="1"/>
  <c r="J1352" i="1"/>
  <c r="K1352" i="1" l="1"/>
  <c r="L1352" i="1" s="1"/>
  <c r="J1353" i="1"/>
  <c r="I1354" i="1"/>
  <c r="K1353" i="1" l="1"/>
  <c r="L1353" i="1" s="1"/>
  <c r="J1354" i="1"/>
  <c r="I1355" i="1"/>
  <c r="J1355" i="1" s="1"/>
  <c r="K1354" i="1" l="1"/>
  <c r="L1354" i="1" s="1"/>
  <c r="K1355" i="1"/>
  <c r="L1355" i="1" s="1"/>
  <c r="H22" i="1"/>
  <c r="H21" i="1"/>
</calcChain>
</file>

<file path=xl/sharedStrings.xml><?xml version="1.0" encoding="utf-8"?>
<sst xmlns="http://schemas.openxmlformats.org/spreadsheetml/2006/main" count="33" uniqueCount="29">
  <si>
    <t>Date</t>
  </si>
  <si>
    <t>Salary</t>
  </si>
  <si>
    <t>Employee Contribution</t>
  </si>
  <si>
    <t>Employer Bimonthly Contribution</t>
  </si>
  <si>
    <t>401(k) Account Value</t>
  </si>
  <si>
    <t>PRE-RETIREMENT CONTRIBUTION SCHEDULE</t>
  </si>
  <si>
    <t>POST-RETIREMENT 401(k) ACCOUNT</t>
  </si>
  <si>
    <t>Fees Paid</t>
  </si>
  <si>
    <t>RETIREMENT PROFILE</t>
  </si>
  <si>
    <t>© SLCG 2013</t>
  </si>
  <si>
    <t>The Effect of Fees on Retirement Income</t>
  </si>
  <si>
    <t>EMPLOYEE INPUTS</t>
  </si>
  <si>
    <t>Pre-Tax Monthly Income</t>
  </si>
  <si>
    <t>For illustrative use only.  This spreadsheet should not be considered investment advice.  Calculations do not include the effects of taxes and assume 401(k) contribution occur on a bimonthly basis.</t>
  </si>
  <si>
    <t>Employee Annual Contribution Rate…………………………………………</t>
  </si>
  <si>
    <t>Employer Match……………………………………………………………………….</t>
  </si>
  <si>
    <t>Salary Growth Rate……………………………………………………………………………………………………….</t>
  </si>
  <si>
    <t>401(k) Account Return (pre-retirement)……………………………………………………………………………………………………….</t>
  </si>
  <si>
    <t>401(k) Account Return (post-retirement)……………………………………………………………………………………………………….</t>
  </si>
  <si>
    <t>Annual Fee on 401(k)……………………………………………………………………………………………………….</t>
  </si>
  <si>
    <t>Starting Salary……………………………………………………………………………………………………….</t>
  </si>
  <si>
    <t>Starting 401(k) Account Value……………………………………………………………………………………………………….</t>
  </si>
  <si>
    <t>Years to Retirement……………………………………………………………………………………………………….</t>
  </si>
  <si>
    <t>Years of Income Needed in Retirement……………………………………………………………………………………………………….</t>
  </si>
  <si>
    <t>401(k) Account at Retirement……………………………………………………………………………………………………….</t>
  </si>
  <si>
    <t>Total Fees Paid Prior to Retirement……………………………………………………………………………………………………….</t>
  </si>
  <si>
    <t>Total Fees Paid in Retirement……………………………………………………………………………………………………….</t>
  </si>
  <si>
    <t>Pre-Tax Monthly Income at Retirement……………………………………………………………………………………………………….</t>
  </si>
  <si>
    <t>For more information, see the SLCG Blog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</si>
</sst>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70" formatCode="&quot;$&quot;#,##0.00"/>
    <numFmt numFmtId="172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Garamond"/>
      <family val="2"/>
    </font>
    <font>
      <b/>
      <sz val="11"/>
      <color rgb="FFFA7D00"/>
      <name val="Garamond"/>
      <family val="2"/>
    </font>
    <font>
      <sz val="14"/>
      <color theme="1"/>
      <name val="Garamond"/>
      <family val="1"/>
    </font>
    <font>
      <b/>
      <sz val="14"/>
      <color rgb="FFFA7D00"/>
      <name val="Garamond"/>
      <family val="1"/>
    </font>
    <font>
      <b/>
      <sz val="14"/>
      <color theme="0"/>
      <name val="Garamond"/>
      <family val="1"/>
    </font>
    <font>
      <b/>
      <sz val="14"/>
      <color theme="1"/>
      <name val="Garamond"/>
      <family val="1"/>
    </font>
    <font>
      <i/>
      <sz val="14"/>
      <color theme="1"/>
      <name val="Garamond"/>
      <family val="1"/>
    </font>
    <font>
      <sz val="14"/>
      <color theme="1"/>
      <name val="Calibri"/>
      <family val="2"/>
      <scheme val="minor"/>
    </font>
    <font>
      <b/>
      <sz val="20"/>
      <color theme="1"/>
      <name val="Garamond"/>
      <family val="1"/>
    </font>
    <font>
      <sz val="20"/>
      <color theme="1"/>
      <name val="Garamond"/>
      <family val="1"/>
    </font>
    <font>
      <u/>
      <sz val="11"/>
      <color theme="10"/>
      <name val="Calibri"/>
      <family val="2"/>
      <scheme val="minor"/>
    </font>
    <font>
      <u/>
      <sz val="14"/>
      <color theme="1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4" fillId="4" borderId="5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10" fontId="4" fillId="2" borderId="12" xfId="2" applyNumberFormat="1" applyFont="1" applyBorder="1" applyAlignment="1" applyProtection="1">
      <alignment horizontal="center"/>
      <protection locked="0"/>
    </xf>
    <xf numFmtId="10" fontId="4" fillId="2" borderId="6" xfId="2" applyNumberFormat="1" applyFont="1" applyBorder="1" applyAlignment="1" applyProtection="1">
      <alignment horizontal="center"/>
      <protection locked="0"/>
    </xf>
    <xf numFmtId="1" fontId="4" fillId="2" borderId="12" xfId="2" applyNumberFormat="1" applyFont="1" applyBorder="1" applyAlignment="1" applyProtection="1">
      <alignment horizontal="center"/>
      <protection locked="0"/>
    </xf>
    <xf numFmtId="1" fontId="4" fillId="2" borderId="6" xfId="2" applyNumberFormat="1" applyFont="1" applyBorder="1" applyAlignment="1" applyProtection="1">
      <alignment horizontal="center"/>
      <protection locked="0"/>
    </xf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1" fontId="4" fillId="2" borderId="13" xfId="2" applyNumberFormat="1" applyFont="1" applyBorder="1" applyAlignment="1" applyProtection="1">
      <alignment horizontal="center"/>
      <protection locked="0"/>
    </xf>
    <xf numFmtId="1" fontId="4" fillId="2" borderId="14" xfId="2" applyNumberFormat="1" applyFont="1" applyBorder="1" applyAlignment="1" applyProtection="1">
      <alignment horizont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/>
    </xf>
    <xf numFmtId="1" fontId="4" fillId="4" borderId="0" xfId="2" applyNumberFormat="1" applyFont="1" applyFill="1" applyBorder="1" applyAlignment="1" applyProtection="1">
      <alignment horizontal="center"/>
      <protection locked="0"/>
    </xf>
    <xf numFmtId="170" fontId="4" fillId="4" borderId="0" xfId="0" applyNumberFormat="1" applyFont="1" applyFill="1" applyBorder="1"/>
    <xf numFmtId="0" fontId="4" fillId="4" borderId="0" xfId="0" applyFont="1" applyFill="1"/>
    <xf numFmtId="170" fontId="4" fillId="4" borderId="0" xfId="0" applyNumberFormat="1" applyFont="1" applyFill="1"/>
    <xf numFmtId="44" fontId="4" fillId="4" borderId="0" xfId="1" applyFont="1" applyFill="1" applyAlignment="1">
      <alignment horizontal="center"/>
    </xf>
    <xf numFmtId="44" fontId="8" fillId="4" borderId="0" xfId="1" applyFont="1" applyFill="1" applyAlignment="1">
      <alignment horizontal="center"/>
    </xf>
    <xf numFmtId="0" fontId="9" fillId="4" borderId="0" xfId="0" applyFont="1" applyFill="1"/>
    <xf numFmtId="0" fontId="4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170" fontId="7" fillId="4" borderId="10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14" fontId="4" fillId="4" borderId="0" xfId="0" applyNumberFormat="1" applyFont="1" applyFill="1" applyAlignment="1">
      <alignment horizontal="center"/>
    </xf>
    <xf numFmtId="0" fontId="11" fillId="4" borderId="0" xfId="0" applyFont="1" applyFill="1"/>
    <xf numFmtId="44" fontId="10" fillId="4" borderId="0" xfId="1" applyFont="1" applyFill="1" applyAlignment="1">
      <alignment horizontal="center" vertical="center"/>
    </xf>
    <xf numFmtId="172" fontId="4" fillId="4" borderId="0" xfId="0" applyNumberFormat="1" applyFont="1" applyFill="1" applyAlignment="1">
      <alignment horizontal="center"/>
    </xf>
    <xf numFmtId="172" fontId="4" fillId="2" borderId="12" xfId="2" applyNumberFormat="1" applyFont="1" applyBorder="1" applyAlignment="1" applyProtection="1">
      <alignment horizontal="center"/>
      <protection locked="0"/>
    </xf>
    <xf numFmtId="172" fontId="4" fillId="2" borderId="6" xfId="2" applyNumberFormat="1" applyFont="1" applyBorder="1" applyAlignment="1" applyProtection="1">
      <alignment horizontal="center"/>
      <protection locked="0"/>
    </xf>
    <xf numFmtId="172" fontId="5" fillId="3" borderId="12" xfId="3" applyNumberFormat="1" applyFont="1" applyBorder="1" applyAlignment="1">
      <alignment horizontal="center"/>
    </xf>
    <xf numFmtId="172" fontId="5" fillId="3" borderId="6" xfId="3" applyNumberFormat="1" applyFont="1" applyBorder="1" applyAlignment="1">
      <alignment horizontal="center"/>
    </xf>
    <xf numFmtId="172" fontId="5" fillId="3" borderId="13" xfId="3" applyNumberFormat="1" applyFont="1" applyBorder="1" applyAlignment="1">
      <alignment horizontal="center"/>
    </xf>
    <xf numFmtId="172" fontId="5" fillId="3" borderId="14" xfId="3" applyNumberFormat="1" applyFont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left"/>
    </xf>
    <xf numFmtId="10" fontId="7" fillId="2" borderId="12" xfId="2" applyNumberFormat="1" applyFont="1" applyBorder="1" applyAlignment="1" applyProtection="1">
      <alignment horizontal="center"/>
      <protection locked="0"/>
    </xf>
    <xf numFmtId="10" fontId="7" fillId="2" borderId="6" xfId="2" applyNumberFormat="1" applyFont="1" applyBorder="1" applyAlignment="1" applyProtection="1">
      <alignment horizontal="center"/>
      <protection locked="0"/>
    </xf>
    <xf numFmtId="44" fontId="13" fillId="4" borderId="0" xfId="4" applyNumberFormat="1" applyFont="1" applyFill="1" applyAlignment="1" applyProtection="1">
      <alignment horizontal="center"/>
      <protection locked="0"/>
    </xf>
  </cellXfs>
  <cellStyles count="5">
    <cellStyle name="Calculation" xfId="3" builtinId="22"/>
    <cellStyle name="Currency" xfId="1" builtinId="4"/>
    <cellStyle name="Hyperlink" xfId="4" builtinId="8"/>
    <cellStyle name="Input" xfId="2" builtinId="20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log.slc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355"/>
  <sheetViews>
    <sheetView tabSelected="1" zoomScaleNormal="100" workbookViewId="0">
      <selection activeCell="H16" sqref="H16:I16"/>
    </sheetView>
  </sheetViews>
  <sheetFormatPr defaultRowHeight="18.75" x14ac:dyDescent="0.3"/>
  <cols>
    <col min="1" max="1" width="2.85546875" style="19" customWidth="1"/>
    <col min="2" max="2" width="20.7109375" style="30" customWidth="1"/>
    <col min="3" max="5" width="20.7109375" style="24" customWidth="1"/>
    <col min="6" max="6" width="20.7109375" style="19" customWidth="1"/>
    <col min="7" max="7" width="20.7109375" style="20" customWidth="1"/>
    <col min="8" max="8" width="2.85546875" style="19" customWidth="1"/>
    <col min="9" max="10" width="25.7109375" style="19" customWidth="1"/>
    <col min="11" max="12" width="23.7109375" style="19" customWidth="1"/>
    <col min="13" max="13" width="2.85546875" style="19" customWidth="1"/>
    <col min="14" max="16384" width="9.140625" style="19"/>
  </cols>
  <sheetData>
    <row r="1" spans="1:12" ht="18.75" customHeight="1" x14ac:dyDescent="0.3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31" customFormat="1" ht="16.5" customHeight="1" x14ac:dyDescent="0.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3">
      <c r="A3" s="21" t="s">
        <v>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3">
      <c r="A4" s="22" t="s">
        <v>13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3">
      <c r="A5" s="45" t="s">
        <v>28</v>
      </c>
      <c r="B5" s="45"/>
      <c r="C5" s="45"/>
      <c r="D5" s="45"/>
      <c r="E5" s="45"/>
      <c r="F5" s="45"/>
      <c r="G5" s="45" t="s">
        <v>28</v>
      </c>
      <c r="H5" s="45"/>
      <c r="I5" s="45"/>
      <c r="J5" s="45"/>
      <c r="K5" s="45"/>
      <c r="L5" s="45"/>
    </row>
    <row r="6" spans="1:12" ht="19.5" thickBot="1" x14ac:dyDescent="0.35">
      <c r="B6" s="19"/>
      <c r="C6" s="19"/>
      <c r="G6" s="19"/>
      <c r="L6" s="23"/>
    </row>
    <row r="7" spans="1:12" x14ac:dyDescent="0.3">
      <c r="B7" s="19"/>
      <c r="C7" s="19"/>
      <c r="E7" s="13" t="s">
        <v>11</v>
      </c>
      <c r="F7" s="14"/>
      <c r="G7" s="14"/>
      <c r="H7" s="14"/>
      <c r="I7" s="15"/>
      <c r="L7" s="23"/>
    </row>
    <row r="8" spans="1:12" x14ac:dyDescent="0.3">
      <c r="B8" s="19"/>
      <c r="C8" s="19"/>
      <c r="E8" s="1" t="s">
        <v>14</v>
      </c>
      <c r="F8" s="2"/>
      <c r="G8" s="3"/>
      <c r="H8" s="4">
        <v>0.06</v>
      </c>
      <c r="I8" s="5"/>
      <c r="L8" s="23"/>
    </row>
    <row r="9" spans="1:12" x14ac:dyDescent="0.3">
      <c r="B9" s="19"/>
      <c r="C9" s="19"/>
      <c r="E9" s="1" t="s">
        <v>15</v>
      </c>
      <c r="F9" s="2"/>
      <c r="G9" s="3"/>
      <c r="H9" s="4">
        <v>0.03</v>
      </c>
      <c r="I9" s="5"/>
    </row>
    <row r="10" spans="1:12" x14ac:dyDescent="0.3">
      <c r="B10" s="19"/>
      <c r="C10" s="19"/>
      <c r="E10" s="1" t="s">
        <v>16</v>
      </c>
      <c r="F10" s="2"/>
      <c r="G10" s="3"/>
      <c r="H10" s="4">
        <v>0.05</v>
      </c>
      <c r="I10" s="5"/>
    </row>
    <row r="11" spans="1:12" x14ac:dyDescent="0.3">
      <c r="B11" s="19"/>
      <c r="C11" s="19"/>
      <c r="E11" s="1" t="s">
        <v>17</v>
      </c>
      <c r="F11" s="2"/>
      <c r="G11" s="3"/>
      <c r="H11" s="4">
        <v>0.06</v>
      </c>
      <c r="I11" s="5"/>
    </row>
    <row r="12" spans="1:12" x14ac:dyDescent="0.3">
      <c r="B12" s="19"/>
      <c r="C12" s="19"/>
      <c r="E12" s="1" t="s">
        <v>18</v>
      </c>
      <c r="F12" s="2"/>
      <c r="G12" s="3"/>
      <c r="H12" s="4">
        <v>3.5000000000000003E-2</v>
      </c>
      <c r="I12" s="5"/>
    </row>
    <row r="13" spans="1:12" x14ac:dyDescent="0.3">
      <c r="B13" s="19"/>
      <c r="C13" s="19"/>
      <c r="E13" s="40" t="s">
        <v>19</v>
      </c>
      <c r="F13" s="41"/>
      <c r="G13" s="42"/>
      <c r="H13" s="43">
        <v>0.02</v>
      </c>
      <c r="I13" s="44"/>
    </row>
    <row r="14" spans="1:12" x14ac:dyDescent="0.3">
      <c r="B14" s="19"/>
      <c r="C14" s="19"/>
      <c r="E14" s="1" t="s">
        <v>20</v>
      </c>
      <c r="F14" s="2"/>
      <c r="G14" s="3"/>
      <c r="H14" s="34">
        <v>40000</v>
      </c>
      <c r="I14" s="35"/>
    </row>
    <row r="15" spans="1:12" x14ac:dyDescent="0.3">
      <c r="B15" s="19"/>
      <c r="C15" s="19"/>
      <c r="E15" s="1" t="s">
        <v>21</v>
      </c>
      <c r="F15" s="2"/>
      <c r="G15" s="3"/>
      <c r="H15" s="34">
        <v>50000</v>
      </c>
      <c r="I15" s="35"/>
    </row>
    <row r="16" spans="1:12" x14ac:dyDescent="0.3">
      <c r="B16" s="19"/>
      <c r="C16" s="19"/>
      <c r="D16" s="19"/>
      <c r="E16" s="1" t="s">
        <v>22</v>
      </c>
      <c r="F16" s="2"/>
      <c r="G16" s="3"/>
      <c r="H16" s="6">
        <v>25</v>
      </c>
      <c r="I16" s="7"/>
    </row>
    <row r="17" spans="2:12" ht="19.5" thickBot="1" x14ac:dyDescent="0.35">
      <c r="B17" s="19"/>
      <c r="C17" s="19"/>
      <c r="D17" s="16"/>
      <c r="E17" s="8" t="s">
        <v>23</v>
      </c>
      <c r="F17" s="9"/>
      <c r="G17" s="10"/>
      <c r="H17" s="11">
        <v>15</v>
      </c>
      <c r="I17" s="12"/>
    </row>
    <row r="18" spans="2:12" ht="19.5" thickBot="1" x14ac:dyDescent="0.35">
      <c r="B18" s="19"/>
      <c r="C18" s="19"/>
      <c r="D18" s="16"/>
      <c r="E18" s="16"/>
      <c r="F18" s="17"/>
      <c r="G18" s="18"/>
    </row>
    <row r="19" spans="2:12" x14ac:dyDescent="0.3">
      <c r="B19" s="19"/>
      <c r="C19" s="19"/>
      <c r="D19" s="16"/>
      <c r="E19" s="13" t="s">
        <v>8</v>
      </c>
      <c r="F19" s="14"/>
      <c r="G19" s="14"/>
      <c r="H19" s="14"/>
      <c r="I19" s="15"/>
    </row>
    <row r="20" spans="2:12" x14ac:dyDescent="0.3">
      <c r="B20" s="19"/>
      <c r="C20" s="19"/>
      <c r="D20" s="16"/>
      <c r="E20" s="1" t="s">
        <v>24</v>
      </c>
      <c r="F20" s="2"/>
      <c r="G20" s="3"/>
      <c r="H20" s="36">
        <f ca="1">MAX(F:F)</f>
        <v>405086.82703718578</v>
      </c>
      <c r="I20" s="37"/>
    </row>
    <row r="21" spans="2:12" x14ac:dyDescent="0.3">
      <c r="B21" s="19"/>
      <c r="C21" s="19"/>
      <c r="D21" s="16"/>
      <c r="E21" s="1" t="s">
        <v>25</v>
      </c>
      <c r="F21" s="2"/>
      <c r="G21" s="3"/>
      <c r="H21" s="36">
        <f ca="1">SUM(G:G)</f>
        <v>86679.872126423943</v>
      </c>
      <c r="I21" s="37"/>
    </row>
    <row r="22" spans="2:12" x14ac:dyDescent="0.3">
      <c r="B22" s="19"/>
      <c r="C22" s="19"/>
      <c r="D22" s="16"/>
      <c r="E22" s="1" t="s">
        <v>26</v>
      </c>
      <c r="F22" s="2"/>
      <c r="G22" s="3"/>
      <c r="H22" s="36">
        <f ca="1">SUM(L:L)</f>
        <v>63491.675436452104</v>
      </c>
      <c r="I22" s="37"/>
    </row>
    <row r="23" spans="2:12" ht="19.5" thickBot="1" x14ac:dyDescent="0.35">
      <c r="B23" s="19"/>
      <c r="C23" s="19"/>
      <c r="D23" s="16"/>
      <c r="E23" s="8" t="s">
        <v>27</v>
      </c>
      <c r="F23" s="9"/>
      <c r="G23" s="10"/>
      <c r="H23" s="38">
        <f ca="1">K28</f>
        <v>2516.000773206878</v>
      </c>
      <c r="I23" s="39"/>
    </row>
    <row r="24" spans="2:12" x14ac:dyDescent="0.3">
      <c r="B24" s="19"/>
      <c r="C24" s="19"/>
      <c r="D24" s="16"/>
      <c r="E24" s="16"/>
      <c r="G24" s="19"/>
    </row>
    <row r="25" spans="2:12" x14ac:dyDescent="0.3">
      <c r="B25" s="19"/>
      <c r="C25" s="19"/>
      <c r="D25" s="19"/>
      <c r="E25" s="19"/>
    </row>
    <row r="26" spans="2:12" x14ac:dyDescent="0.3">
      <c r="B26" s="25" t="s">
        <v>5</v>
      </c>
      <c r="C26" s="25"/>
      <c r="D26" s="25"/>
      <c r="E26" s="25"/>
      <c r="F26" s="25"/>
      <c r="G26" s="25"/>
      <c r="I26" s="25" t="s">
        <v>6</v>
      </c>
      <c r="J26" s="25"/>
      <c r="K26" s="25"/>
      <c r="L26" s="25"/>
    </row>
    <row r="27" spans="2:12" s="29" customFormat="1" ht="56.25" x14ac:dyDescent="0.3">
      <c r="B27" s="26" t="s">
        <v>0</v>
      </c>
      <c r="C27" s="26" t="s">
        <v>1</v>
      </c>
      <c r="D27" s="27" t="s">
        <v>2</v>
      </c>
      <c r="E27" s="27" t="s">
        <v>3</v>
      </c>
      <c r="F27" s="27" t="s">
        <v>4</v>
      </c>
      <c r="G27" s="28" t="s">
        <v>7</v>
      </c>
      <c r="I27" s="26" t="s">
        <v>0</v>
      </c>
      <c r="J27" s="27" t="s">
        <v>4</v>
      </c>
      <c r="K27" s="27" t="s">
        <v>12</v>
      </c>
      <c r="L27" s="27" t="s">
        <v>7</v>
      </c>
    </row>
    <row r="28" spans="2:12" x14ac:dyDescent="0.3">
      <c r="B28" s="30">
        <f ca="1">TODAY()</f>
        <v>41480</v>
      </c>
      <c r="C28" s="33">
        <f>H14</f>
        <v>40000</v>
      </c>
      <c r="D28" s="33">
        <v>0</v>
      </c>
      <c r="E28" s="33">
        <v>0</v>
      </c>
      <c r="F28" s="33">
        <f>H15</f>
        <v>50000</v>
      </c>
      <c r="G28" s="33"/>
      <c r="I28" s="30">
        <f ca="1">DATE(YEAR(MAX(B:B)),MONTH(MAX(B:B))+1,1)</f>
        <v>50618</v>
      </c>
      <c r="J28" s="33">
        <f ca="1">MAX(F:F)*(1+($H$11-$H$13))^YEARFRAC(MAX(B:B),I28,1)</f>
        <v>405827.48277387029</v>
      </c>
      <c r="K28" s="33">
        <f ca="1">IFERROR(IF(J28&lt;&gt;"",-PMT(($H$12-$H$13)/12,12*$H$17,$J$28,0,1),""),"")</f>
        <v>2516.000773206878</v>
      </c>
      <c r="L28" s="33">
        <f ca="1">IFERROR(IF(K28&lt;&gt;"",J28*$H$13/12,""),"")</f>
        <v>676.37913795645056</v>
      </c>
    </row>
    <row r="29" spans="2:12" x14ac:dyDescent="0.3">
      <c r="B29" s="30">
        <f ca="1">IFERROR(IF(YEARFRAC($B$28,IF(DATE(YEAR(B28),MONTH(B28),15)&gt;B28,DATE(YEAR(B28),MONTH(B28),15),DATE(YEAR(B28),MONTH(B28)+1,1)))&gt;$H$16,"",IF(DATE(YEAR(B28),MONTH(B28),15)&gt;B28,DATE(YEAR(B28),MONTH(B28),15),DATE(YEAR(B28),MONTH(B28)+1,1))),"")</f>
        <v>41487</v>
      </c>
      <c r="C29" s="33">
        <f ca="1">IF(B29&lt;&gt;"",IF(AND(MONTH(B29)=1,DAY(B29)=1),C28*(1+$H$10),C28),"")</f>
        <v>40000</v>
      </c>
      <c r="D29" s="33">
        <f ca="1">IF(C29&lt;&gt;"",C29*$H$8/24,"")</f>
        <v>100</v>
      </c>
      <c r="E29" s="33">
        <f ca="1">IF(D29&lt;&gt;"",C29*$H$9/24,"")</f>
        <v>50</v>
      </c>
      <c r="F29" s="33">
        <f ca="1">IF(E29&lt;&gt;"",F28*(1+$H$11-$H$13)^YEARFRAC(B28,B29,1)+D29+E29,"")</f>
        <v>50187.623050866576</v>
      </c>
      <c r="G29" s="33">
        <f ca="1">IF(E29&lt;&gt;"",F28*((1+$H$11)^YEARFRAC(B28,B29,1)-(1+$H$11-$H$13)^YEARFRAC(B28,B29,1)),"")</f>
        <v>18.28247559602092</v>
      </c>
      <c r="I29" s="30">
        <f ca="1">IFERROR(IF(YEARFRAC($I$28,DATE(YEAR(I28),MONTH(I28)+1,1))&gt;$H$17,"",DATE(YEAR(I28),MONTH(I28)+1,1)),"")</f>
        <v>50649</v>
      </c>
      <c r="J29" s="33">
        <f ca="1">IF(I29&lt;&gt;"",(J28-K28)*(1+($H$12-$H$13)/12),"")</f>
        <v>403815.62135316426</v>
      </c>
      <c r="K29" s="33">
        <f ca="1">IF(J29&lt;&gt;"",-PMT(($H$12-$H$13)/12,12*$H$17,$J$28,0,1),"")</f>
        <v>2516.000773206878</v>
      </c>
      <c r="L29" s="33">
        <f ca="1">IF(K29&lt;&gt;"",J29*$H$13/12,"")</f>
        <v>673.0260355886071</v>
      </c>
    </row>
    <row r="30" spans="2:12" x14ac:dyDescent="0.3">
      <c r="B30" s="30">
        <f ca="1">IFERROR(IF(YEARFRAC($B$28,IF(DATE(YEAR(B29),MONTH(B29),15)&gt;B29,DATE(YEAR(B29),MONTH(B29),15),DATE(YEAR(B29),MONTH(B29)+1,1)))&gt;$H$16,"",IF(DATE(YEAR(B29),MONTH(B29),15)&gt;B29,DATE(YEAR(B29),MONTH(B29),15),DATE(YEAR(B29),MONTH(B29)+1,1))),"")</f>
        <v>41501</v>
      </c>
      <c r="C30" s="33">
        <f ca="1">IF(B30&lt;&gt;"",IF(AND(MONTH(B30)=1,DAY(B30)=1),C29*(1+$H$10),C29),"")</f>
        <v>40000</v>
      </c>
      <c r="D30" s="33">
        <f ca="1">IF(C30&lt;&gt;"",C30*$H$8/24,"")</f>
        <v>100</v>
      </c>
      <c r="E30" s="33">
        <f ca="1">IF(D30&lt;&gt;"",C30*$H$9/24,"")</f>
        <v>50</v>
      </c>
      <c r="F30" s="33">
        <f ca="1">IF(E30&lt;&gt;"",F29*(1+$H$11-$H$13)^YEARFRAC(B29,B30,1)+D30+E30,"")</f>
        <v>50413.179926774021</v>
      </c>
      <c r="G30" s="33">
        <f ca="1">IF(E30&lt;&gt;"",F29*((1+$H$11)^YEARFRAC(B29,B30,1)-(1+$H$11-$H$13)^YEARFRAC(B29,B30,1)),"")</f>
        <v>36.736486753865869</v>
      </c>
      <c r="I30" s="30">
        <f ca="1">IFERROR(IF(YEARFRAC($I$28,DATE(YEAR(I29),MONTH(I29)+1,1))&gt;$H$17,"",DATE(YEAR(I29),MONTH(I29)+1,1)),"")</f>
        <v>50679</v>
      </c>
      <c r="J30" s="33">
        <f ca="1">IF(I30&lt;&gt;"",(J29-K29)*(1+($H$12-$H$13)/12),"")</f>
        <v>401801.24510568229</v>
      </c>
      <c r="K30" s="33">
        <f ca="1">IF(J30&lt;&gt;"",-PMT(($H$12-$H$13)/12,12*$H$17,$J$28,0,1),"")</f>
        <v>2516.000773206878</v>
      </c>
      <c r="L30" s="33">
        <f ca="1">IF(K30&lt;&gt;"",J30*$H$13/12,"")</f>
        <v>669.6687418428038</v>
      </c>
    </row>
    <row r="31" spans="2:12" x14ac:dyDescent="0.3">
      <c r="B31" s="30">
        <f ca="1">IFERROR(IF(YEARFRAC($B$28,IF(DATE(YEAR(B30),MONTH(B30),15)&gt;B30,DATE(YEAR(B30),MONTH(B30),15),DATE(YEAR(B30),MONTH(B30)+1,1)))&gt;$H$16,"",IF(DATE(YEAR(B30),MONTH(B30),15)&gt;B30,DATE(YEAR(B30),MONTH(B30),15),DATE(YEAR(B30),MONTH(B30)+1,1))),"")</f>
        <v>41518</v>
      </c>
      <c r="C31" s="33">
        <f ca="1">IF(B31&lt;&gt;"",IF(AND(MONTH(B31)=1,DAY(B31)=1),C30*(1+$H$10),C30),"")</f>
        <v>40000</v>
      </c>
      <c r="D31" s="33">
        <f ca="1">IF(C31&lt;&gt;"",C31*$H$8/24,"")</f>
        <v>100</v>
      </c>
      <c r="E31" s="33">
        <f ca="1">IF(D31&lt;&gt;"",C31*$H$9/24,"")</f>
        <v>50</v>
      </c>
      <c r="F31" s="33">
        <f ca="1">IF(E31&lt;&gt;"",F30*(1+$H$11-$H$13)^YEARFRAC(B30,B31,1)+D31+E31,"")</f>
        <v>50655.354760476635</v>
      </c>
      <c r="G31" s="33">
        <f ca="1">IF(E31&lt;&gt;"",F30*((1+$H$11)^YEARFRAC(B30,B31,1)-(1+$H$11-$H$13)^YEARFRAC(B30,B31,1)),"")</f>
        <v>44.827030721127102</v>
      </c>
      <c r="I31" s="30">
        <f ca="1">IFERROR(IF(YEARFRAC($I$28,DATE(YEAR(I30),MONTH(I30)+1,1))&gt;$H$17,"",DATE(YEAR(I30),MONTH(I30)+1,1)),"")</f>
        <v>50710</v>
      </c>
      <c r="J31" s="33">
        <f ca="1">IF(I31&lt;&gt;"",(J30-K30)*(1+($H$12-$H$13)/12),"")</f>
        <v>399784.35088789102</v>
      </c>
      <c r="K31" s="33">
        <f ca="1">IF(J31&lt;&gt;"",-PMT(($H$12-$H$13)/12,12*$H$17,$J$28,0,1),"")</f>
        <v>2516.000773206878</v>
      </c>
      <c r="L31" s="33">
        <f ca="1">IF(K31&lt;&gt;"",J31*$H$13/12,"")</f>
        <v>666.30725147981832</v>
      </c>
    </row>
    <row r="32" spans="2:12" x14ac:dyDescent="0.3">
      <c r="B32" s="30">
        <f ca="1">IFERROR(IF(YEARFRAC($B$28,IF(DATE(YEAR(B31),MONTH(B31),15)&gt;B31,DATE(YEAR(B31),MONTH(B31),15),DATE(YEAR(B31),MONTH(B31)+1,1)))&gt;$H$16,"",IF(DATE(YEAR(B31),MONTH(B31),15)&gt;B31,DATE(YEAR(B31),MONTH(B31),15),DATE(YEAR(B31),MONTH(B31)+1,1))),"")</f>
        <v>41532</v>
      </c>
      <c r="C32" s="33">
        <f ca="1">IF(B32&lt;&gt;"",IF(AND(MONTH(B32)=1,DAY(B32)=1),C31*(1+$H$10),C31),"")</f>
        <v>40000</v>
      </c>
      <c r="D32" s="33">
        <f ca="1">IF(C32&lt;&gt;"",C32*$H$8/24,"")</f>
        <v>100</v>
      </c>
      <c r="E32" s="33">
        <f ca="1">IF(D32&lt;&gt;"",C32*$H$9/24,"")</f>
        <v>50</v>
      </c>
      <c r="F32" s="33">
        <f ca="1">IF(E32&lt;&gt;"",F31*(1+$H$11-$H$13)^YEARFRAC(B31,B32,1)+D32+E32,"")</f>
        <v>50881.61580096875</v>
      </c>
      <c r="G32" s="33">
        <f ca="1">IF(E32&lt;&gt;"",F31*((1+$H$11)^YEARFRAC(B31,B32,1)-(1+$H$11-$H$13)^YEARFRAC(B31,B32,1)),"")</f>
        <v>37.07885841265189</v>
      </c>
      <c r="I32" s="30">
        <f ca="1">IFERROR(IF(YEARFRAC($I$28,DATE(YEAR(I31),MONTH(I31)+1,1))&gt;$H$17,"",DATE(YEAR(I31),MONTH(I31)+1,1)),"")</f>
        <v>50740</v>
      </c>
      <c r="J32" s="33">
        <f ca="1">IF(I32&lt;&gt;"",(J31-K31)*(1+($H$12-$H$13)/12),"")</f>
        <v>397764.93555232749</v>
      </c>
      <c r="K32" s="33">
        <f ca="1">IF(J32&lt;&gt;"",-PMT(($H$12-$H$13)/12,12*$H$17,$J$28,0,1),"")</f>
        <v>2516.000773206878</v>
      </c>
      <c r="L32" s="33">
        <f ca="1">IF(K32&lt;&gt;"",J32*$H$13/12,"")</f>
        <v>662.94155925387918</v>
      </c>
    </row>
    <row r="33" spans="2:12" x14ac:dyDescent="0.3">
      <c r="B33" s="30">
        <f ca="1">IFERROR(IF(YEARFRAC($B$28,IF(DATE(YEAR(B32),MONTH(B32),15)&gt;B32,DATE(YEAR(B32),MONTH(B32),15),DATE(YEAR(B32),MONTH(B32)+1,1)))&gt;$H$16,"",IF(DATE(YEAR(B32),MONTH(B32),15)&gt;B32,DATE(YEAR(B32),MONTH(B32),15),DATE(YEAR(B32),MONTH(B32)+1,1))),"")</f>
        <v>41548</v>
      </c>
      <c r="C33" s="33">
        <f ca="1">IF(B33&lt;&gt;"",IF(AND(MONTH(B33)=1,DAY(B33)=1),C32*(1+$H$10),C32),"")</f>
        <v>40000</v>
      </c>
      <c r="D33" s="33">
        <f ca="1">IF(C33&lt;&gt;"",C33*$H$8/24,"")</f>
        <v>100</v>
      </c>
      <c r="E33" s="33">
        <f ca="1">IF(D33&lt;&gt;"",C33*$H$9/24,"")</f>
        <v>50</v>
      </c>
      <c r="F33" s="33">
        <f ca="1">IF(E33&lt;&gt;"",F32*(1+$H$11-$H$13)^YEARFRAC(B32,B33,1)+D33+E33,"")</f>
        <v>51119.16998112484</v>
      </c>
      <c r="G33" s="33">
        <f ca="1">IF(E33&lt;&gt;"",F32*((1+$H$11)^YEARFRAC(B32,B33,1)-(1+$H$11-$H$13)^YEARFRAC(B32,B33,1)),"")</f>
        <v>42.576488043214702</v>
      </c>
      <c r="I33" s="30">
        <f ca="1">IFERROR(IF(YEARFRAC($I$28,DATE(YEAR(I32),MONTH(I32)+1,1))&gt;$H$17,"",DATE(YEAR(I32),MONTH(I32)+1,1)),"")</f>
        <v>50771</v>
      </c>
      <c r="J33" s="33">
        <f ca="1">IF(I33&lt;&gt;"",(J32-K32)*(1+($H$12-$H$13)/12),"")</f>
        <v>395742.99594759452</v>
      </c>
      <c r="K33" s="33">
        <f ca="1">IF(J33&lt;&gt;"",-PMT(($H$12-$H$13)/12,12*$H$17,$J$28,0,1),"")</f>
        <v>2516.000773206878</v>
      </c>
      <c r="L33" s="33">
        <f ca="1">IF(K33&lt;&gt;"",J33*$H$13/12,"")</f>
        <v>659.57165991265754</v>
      </c>
    </row>
    <row r="34" spans="2:12" x14ac:dyDescent="0.3">
      <c r="B34" s="30">
        <f ca="1">IFERROR(IF(YEARFRAC($B$28,IF(DATE(YEAR(B33),MONTH(B33),15)&gt;B33,DATE(YEAR(B33),MONTH(B33),15),DATE(YEAR(B33),MONTH(B33)+1,1)))&gt;$H$16,"",IF(DATE(YEAR(B33),MONTH(B33),15)&gt;B33,DATE(YEAR(B33),MONTH(B33),15),DATE(YEAR(B33),MONTH(B33)+1,1))),"")</f>
        <v>41562</v>
      </c>
      <c r="C34" s="33">
        <f ca="1">IF(B34&lt;&gt;"",IF(AND(MONTH(B34)=1,DAY(B34)=1),C33*(1+$H$10),C33),"")</f>
        <v>40000</v>
      </c>
      <c r="D34" s="33">
        <f ca="1">IF(C34&lt;&gt;"",C34*$H$8/24,"")</f>
        <v>100</v>
      </c>
      <c r="E34" s="33">
        <f ca="1">IF(D34&lt;&gt;"",C34*$H$9/24,"")</f>
        <v>50</v>
      </c>
      <c r="F34" s="33">
        <f ca="1">IF(E34&lt;&gt;"",F33*(1+$H$11-$H$13)^YEARFRAC(B33,B34,1)+D34+E34,"")</f>
        <v>51346.129289973578</v>
      </c>
      <c r="G34" s="33">
        <f ca="1">IF(E34&lt;&gt;"",F33*((1+$H$11)^YEARFRAC(B33,B34,1)-(1+$H$11-$H$13)^YEARFRAC(B33,B34,1)),"")</f>
        <v>37.41836326810828</v>
      </c>
      <c r="I34" s="30">
        <f ca="1">IFERROR(IF(YEARFRAC($I$28,DATE(YEAR(I33),MONTH(I33)+1,1))&gt;$H$17,"",DATE(YEAR(I33),MONTH(I33)+1,1)),"")</f>
        <v>50802</v>
      </c>
      <c r="J34" s="33">
        <f ca="1">IF(I34&lt;&gt;"",(J33-K33)*(1+($H$12-$H$13)/12),"")</f>
        <v>393718.52891835565</v>
      </c>
      <c r="K34" s="33">
        <f ca="1">IF(J34&lt;&gt;"",-PMT(($H$12-$H$13)/12,12*$H$17,$J$28,0,1),"")</f>
        <v>2516.000773206878</v>
      </c>
      <c r="L34" s="33">
        <f ca="1">IF(K34&lt;&gt;"",J34*$H$13/12,"")</f>
        <v>656.19754819725938</v>
      </c>
    </row>
    <row r="35" spans="2:12" x14ac:dyDescent="0.3">
      <c r="B35" s="30">
        <f ca="1">IFERROR(IF(YEARFRAC($B$28,IF(DATE(YEAR(B34),MONTH(B34),15)&gt;B34,DATE(YEAR(B34),MONTH(B34),15),DATE(YEAR(B34),MONTH(B34)+1,1)))&gt;$H$16,"",IF(DATE(YEAR(B34),MONTH(B34),15)&gt;B34,DATE(YEAR(B34),MONTH(B34),15),DATE(YEAR(B34),MONTH(B34)+1,1))),"")</f>
        <v>41579</v>
      </c>
      <c r="C35" s="33">
        <f ca="1">IF(B35&lt;&gt;"",IF(AND(MONTH(B35)=1,DAY(B35)=1),C34*(1+$H$10),C34),"")</f>
        <v>40000</v>
      </c>
      <c r="D35" s="33">
        <f ca="1">IF(C35&lt;&gt;"",C35*$H$8/24,"")</f>
        <v>100</v>
      </c>
      <c r="E35" s="33">
        <f ca="1">IF(D35&lt;&gt;"",C35*$H$9/24,"")</f>
        <v>50</v>
      </c>
      <c r="F35" s="33">
        <f ca="1">IF(E35&lt;&gt;"",F34*(1+$H$11-$H$13)^YEARFRAC(B34,B35,1)+D35+E35,"")</f>
        <v>51590.009916735282</v>
      </c>
      <c r="G35" s="33">
        <f ca="1">IF(E35&lt;&gt;"",F34*((1+$H$11)^YEARFRAC(B34,B35,1)-(1+$H$11-$H$13)^YEARFRAC(B34,B35,1)),"")</f>
        <v>45.656602468558006</v>
      </c>
      <c r="I35" s="30">
        <f ca="1">IFERROR(IF(YEARFRAC($I$28,DATE(YEAR(I34),MONTH(I34)+1,1))&gt;$H$17,"",DATE(YEAR(I34),MONTH(I34)+1,1)),"")</f>
        <v>50830</v>
      </c>
      <c r="J35" s="33">
        <f ca="1">IF(I35&lt;&gt;"",(J34-K34)*(1+($H$12-$H$13)/12),"")</f>
        <v>391691.53130533017</v>
      </c>
      <c r="K35" s="33">
        <f ca="1">IF(J35&lt;&gt;"",-PMT(($H$12-$H$13)/12,12*$H$17,$J$28,0,1),"")</f>
        <v>2516.000773206878</v>
      </c>
      <c r="L35" s="33">
        <f ca="1">IF(K35&lt;&gt;"",J35*$H$13/12,"")</f>
        <v>652.81921884221697</v>
      </c>
    </row>
    <row r="36" spans="2:12" x14ac:dyDescent="0.3">
      <c r="B36" s="30">
        <f ca="1">IFERROR(IF(YEARFRAC($B$28,IF(DATE(YEAR(B35),MONTH(B35),15)&gt;B35,DATE(YEAR(B35),MONTH(B35),15),DATE(YEAR(B35),MONTH(B35)+1,1)))&gt;$H$16,"",IF(DATE(YEAR(B35),MONTH(B35),15)&gt;B35,DATE(YEAR(B35),MONTH(B35),15),DATE(YEAR(B35),MONTH(B35)+1,1))),"")</f>
        <v>41593</v>
      </c>
      <c r="C36" s="33">
        <f ca="1">IF(B36&lt;&gt;"",IF(AND(MONTH(B36)=1,DAY(B36)=1),C35*(1+$H$10),C35),"")</f>
        <v>40000</v>
      </c>
      <c r="D36" s="33">
        <f ca="1">IF(C36&lt;&gt;"",C36*$H$8/24,"")</f>
        <v>100</v>
      </c>
      <c r="E36" s="33">
        <f ca="1">IF(D36&lt;&gt;"",C36*$H$9/24,"")</f>
        <v>50</v>
      </c>
      <c r="F36" s="33">
        <f ca="1">IF(E36&lt;&gt;"",F35*(1+$H$11-$H$13)^YEARFRAC(B35,B36,1)+D36+E36,"")</f>
        <v>51817.678069566347</v>
      </c>
      <c r="G36" s="33">
        <f ca="1">IF(E36&lt;&gt;"",F35*((1+$H$11)^YEARFRAC(B35,B36,1)-(1+$H$11-$H$13)^YEARFRAC(B35,B36,1)),"")</f>
        <v>37.763010095478705</v>
      </c>
      <c r="I36" s="30">
        <f ca="1">IFERROR(IF(YEARFRAC($I$28,DATE(YEAR(I35),MONTH(I35)+1,1))&gt;$H$17,"",DATE(YEAR(I35),MONTH(I35)+1,1)),"")</f>
        <v>50861</v>
      </c>
      <c r="J36" s="33">
        <f ca="1">IF(I36&lt;&gt;"",(J35-K35)*(1+($H$12-$H$13)/12),"")</f>
        <v>389661.99994528841</v>
      </c>
      <c r="K36" s="33">
        <f ca="1">IF(J36&lt;&gt;"",-PMT(($H$12-$H$13)/12,12*$H$17,$J$28,0,1),"")</f>
        <v>2516.000773206878</v>
      </c>
      <c r="L36" s="33">
        <f ca="1">IF(K36&lt;&gt;"",J36*$H$13/12,"")</f>
        <v>649.43666657548067</v>
      </c>
    </row>
    <row r="37" spans="2:12" x14ac:dyDescent="0.3">
      <c r="B37" s="30">
        <f ca="1">IFERROR(IF(YEARFRAC($B$28,IF(DATE(YEAR(B36),MONTH(B36),15)&gt;B36,DATE(YEAR(B36),MONTH(B36),15),DATE(YEAR(B36),MONTH(B36)+1,1)))&gt;$H$16,"",IF(DATE(YEAR(B36),MONTH(B36),15)&gt;B36,DATE(YEAR(B36),MONTH(B36),15),DATE(YEAR(B36),MONTH(B36)+1,1))),"")</f>
        <v>41609</v>
      </c>
      <c r="C37" s="33">
        <f ca="1">IF(B37&lt;&gt;"",IF(AND(MONTH(B37)=1,DAY(B37)=1),C36*(1+$H$10),C36),"")</f>
        <v>40000</v>
      </c>
      <c r="D37" s="33">
        <f ca="1">IF(C37&lt;&gt;"",C37*$H$8/24,"")</f>
        <v>100</v>
      </c>
      <c r="E37" s="33">
        <f ca="1">IF(D37&lt;&gt;"",C37*$H$9/24,"")</f>
        <v>50</v>
      </c>
      <c r="F37" s="33">
        <f ca="1">IF(E37&lt;&gt;"",F36*(1+$H$11-$H$13)^YEARFRAC(B36,B37,1)+D37+E37,"")</f>
        <v>52056.842972243961</v>
      </c>
      <c r="G37" s="33">
        <f ca="1">IF(E37&lt;&gt;"",F36*((1+$H$11)^YEARFRAC(B36,B37,1)-(1+$H$11-$H$13)^YEARFRAC(B36,B37,1)),"")</f>
        <v>43.359761989202305</v>
      </c>
      <c r="I37" s="30">
        <f ca="1">IFERROR(IF(YEARFRAC($I$28,DATE(YEAR(I36),MONTH(I36)+1,1))&gt;$H$17,"",DATE(YEAR(I36),MONTH(I36)+1,1)),"")</f>
        <v>50891</v>
      </c>
      <c r="J37" s="33">
        <f ca="1">IF(I37&lt;&gt;"",(J36-K36)*(1+($H$12-$H$13)/12),"")</f>
        <v>387629.93167104659</v>
      </c>
      <c r="K37" s="33">
        <f ca="1">IF(J37&lt;&gt;"",-PMT(($H$12-$H$13)/12,12*$H$17,$J$28,0,1),"")</f>
        <v>2516.000773206878</v>
      </c>
      <c r="L37" s="33">
        <f ca="1">IF(K37&lt;&gt;"",J37*$H$13/12,"")</f>
        <v>646.049886118411</v>
      </c>
    </row>
    <row r="38" spans="2:12" x14ac:dyDescent="0.3">
      <c r="B38" s="30">
        <f ca="1">IFERROR(IF(YEARFRAC($B$28,IF(DATE(YEAR(B37),MONTH(B37),15)&gt;B37,DATE(YEAR(B37),MONTH(B37),15),DATE(YEAR(B37),MONTH(B37)+1,1)))&gt;$H$16,"",IF(DATE(YEAR(B37),MONTH(B37),15)&gt;B37,DATE(YEAR(B37),MONTH(B37),15),DATE(YEAR(B37),MONTH(B37)+1,1))),"")</f>
        <v>41623</v>
      </c>
      <c r="C38" s="33">
        <f ca="1">IF(B38&lt;&gt;"",IF(AND(MONTH(B38)=1,DAY(B38)=1),C37*(1+$H$10),C37),"")</f>
        <v>40000</v>
      </c>
      <c r="D38" s="33">
        <f ca="1">IF(C38&lt;&gt;"",C38*$H$8/24,"")</f>
        <v>100</v>
      </c>
      <c r="E38" s="33">
        <f ca="1">IF(D38&lt;&gt;"",C38*$H$9/24,"")</f>
        <v>50</v>
      </c>
      <c r="F38" s="33">
        <f ca="1">IF(E38&lt;&gt;"",F37*(1+$H$11-$H$13)^YEARFRAC(B37,B38,1)+D38+E38,"")</f>
        <v>52285.213936746521</v>
      </c>
      <c r="G38" s="33">
        <f ca="1">IF(E38&lt;&gt;"",F37*((1+$H$11)^YEARFRAC(B37,B38,1)-(1+$H$11-$H$13)^YEARFRAC(B37,B38,1)),"")</f>
        <v>38.104723954741964</v>
      </c>
      <c r="I38" s="30">
        <f ca="1">IFERROR(IF(YEARFRAC($I$28,DATE(YEAR(I37),MONTH(I37)+1,1))&gt;$H$17,"",DATE(YEAR(I37),MONTH(I37)+1,1)),"")</f>
        <v>50922</v>
      </c>
      <c r="J38" s="33">
        <f ca="1">IF(I38&lt;&gt;"",(J37-K37)*(1+($H$12-$H$13)/12),"")</f>
        <v>385595.32331146201</v>
      </c>
      <c r="K38" s="33">
        <f ca="1">IF(J38&lt;&gt;"",-PMT(($H$12-$H$13)/12,12*$H$17,$J$28,0,1),"")</f>
        <v>2516.000773206878</v>
      </c>
      <c r="L38" s="33">
        <f ca="1">IF(K38&lt;&gt;"",J38*$H$13/12,"")</f>
        <v>642.65887218577006</v>
      </c>
    </row>
    <row r="39" spans="2:12" x14ac:dyDescent="0.3">
      <c r="B39" s="30">
        <f ca="1">IFERROR(IF(YEARFRAC($B$28,IF(DATE(YEAR(B38),MONTH(B38),15)&gt;B38,DATE(YEAR(B38),MONTH(B38),15),DATE(YEAR(B38),MONTH(B38)+1,1)))&gt;$H$16,"",IF(DATE(YEAR(B38),MONTH(B38),15)&gt;B38,DATE(YEAR(B38),MONTH(B38),15),DATE(YEAR(B38),MONTH(B38)+1,1))),"")</f>
        <v>41640</v>
      </c>
      <c r="C39" s="33">
        <f ca="1">IF(B39&lt;&gt;"",IF(AND(MONTH(B39)=1,DAY(B39)=1),C38*(1+$H$10),C38),"")</f>
        <v>42000</v>
      </c>
      <c r="D39" s="33">
        <f ca="1">IF(C39&lt;&gt;"",C39*$H$8/24,"")</f>
        <v>105</v>
      </c>
      <c r="E39" s="33">
        <f ca="1">IF(D39&lt;&gt;"",C39*$H$9/24,"")</f>
        <v>52.5</v>
      </c>
      <c r="F39" s="33">
        <f ca="1">IF(E39&lt;&gt;"",F38*(1+$H$11-$H$13)^YEARFRAC(B38,B39,1)+D39+E39,"")</f>
        <v>52538.311574243809</v>
      </c>
      <c r="G39" s="33">
        <f ca="1">IF(E39&lt;&gt;"",F38*((1+$H$11)^YEARFRAC(B38,B39,1)-(1+$H$11-$H$13)^YEARFRAC(B38,B39,1)),"")</f>
        <v>46.491629665250919</v>
      </c>
      <c r="I39" s="30">
        <f ca="1">IFERROR(IF(YEARFRAC($I$28,DATE(YEAR(I38),MONTH(I38)+1,1))&gt;$H$17,"",DATE(YEAR(I38),MONTH(I38)+1,1)),"")</f>
        <v>50952</v>
      </c>
      <c r="J39" s="33">
        <f ca="1">IF(I39&lt;&gt;"",(J38-K38)*(1+($H$12-$H$13)/12),"")</f>
        <v>383558.17169142794</v>
      </c>
      <c r="K39" s="33">
        <f ca="1">IF(J39&lt;&gt;"",-PMT(($H$12-$H$13)/12,12*$H$17,$J$28,0,1),"")</f>
        <v>2516.000773206878</v>
      </c>
      <c r="L39" s="33">
        <f ca="1">IF(K39&lt;&gt;"",J39*$H$13/12,"")</f>
        <v>639.26361948571321</v>
      </c>
    </row>
    <row r="40" spans="2:12" x14ac:dyDescent="0.3">
      <c r="B40" s="30">
        <f ca="1">IFERROR(IF(YEARFRAC($B$28,IF(DATE(YEAR(B39),MONTH(B39),15)&gt;B39,DATE(YEAR(B39),MONTH(B39),15),DATE(YEAR(B39),MONTH(B39)+1,1)))&gt;$H$16,"",IF(DATE(YEAR(B39),MONTH(B39),15)&gt;B39,DATE(YEAR(B39),MONTH(B39),15),DATE(YEAR(B39),MONTH(B39)+1,1))),"")</f>
        <v>41654</v>
      </c>
      <c r="C40" s="33">
        <f ca="1">IF(B40&lt;&gt;"",IF(AND(MONTH(B40)=1,DAY(B40)=1),C39*(1+$H$10),C39),"")</f>
        <v>42000</v>
      </c>
      <c r="D40" s="33">
        <f ca="1">IF(C40&lt;&gt;"",C40*$H$8/24,"")</f>
        <v>105</v>
      </c>
      <c r="E40" s="33">
        <f ca="1">IF(D40&lt;&gt;"",C40*$H$9/24,"")</f>
        <v>52.5</v>
      </c>
      <c r="F40" s="33">
        <f ca="1">IF(E40&lt;&gt;"",F39*(1+$H$11-$H$13)^YEARFRAC(B39,B40,1)+D40+E40,"")</f>
        <v>52774.907384060876</v>
      </c>
      <c r="G40" s="33">
        <f ca="1">IF(E40&lt;&gt;"",F39*((1+$H$11)^YEARFRAC(B39,B40,1)-(1+$H$11-$H$13)^YEARFRAC(B39,B40,1)),"")</f>
        <v>38.457150785194628</v>
      </c>
      <c r="I40" s="30">
        <f ca="1">IFERROR(IF(YEARFRAC($I$28,DATE(YEAR(I39),MONTH(I39)+1,1))&gt;$H$17,"",DATE(YEAR(I39),MONTH(I39)+1,1)),"")</f>
        <v>50983</v>
      </c>
      <c r="J40" s="33">
        <f ca="1">IF(I40&lt;&gt;"",(J39-K39)*(1+($H$12-$H$13)/12),"")</f>
        <v>381518.47363186884</v>
      </c>
      <c r="K40" s="33">
        <f ca="1">IF(J40&lt;&gt;"",-PMT(($H$12-$H$13)/12,12*$H$17,$J$28,0,1),"")</f>
        <v>2516.000773206878</v>
      </c>
      <c r="L40" s="33">
        <f ca="1">IF(K40&lt;&gt;"",J40*$H$13/12,"")</f>
        <v>635.86412271978145</v>
      </c>
    </row>
    <row r="41" spans="2:12" x14ac:dyDescent="0.3">
      <c r="B41" s="30">
        <f ca="1">IFERROR(IF(YEARFRAC($B$28,IF(DATE(YEAR(B40),MONTH(B40),15)&gt;B40,DATE(YEAR(B40),MONTH(B40),15),DATE(YEAR(B40),MONTH(B40)+1,1)))&gt;$H$16,"",IF(DATE(YEAR(B40),MONTH(B40),15)&gt;B40,DATE(YEAR(B40),MONTH(B40),15),DATE(YEAR(B40),MONTH(B40)+1,1))),"")</f>
        <v>41671</v>
      </c>
      <c r="C41" s="33">
        <f ca="1">IF(B41&lt;&gt;"",IF(AND(MONTH(B41)=1,DAY(B41)=1),C40*(1+$H$10),C40),"")</f>
        <v>42000</v>
      </c>
      <c r="D41" s="33">
        <f ca="1">IF(C41&lt;&gt;"",C41*$H$8/24,"")</f>
        <v>105</v>
      </c>
      <c r="E41" s="33">
        <f ca="1">IF(D41&lt;&gt;"",C41*$H$9/24,"")</f>
        <v>52.5</v>
      </c>
      <c r="F41" s="33">
        <f ca="1">IF(E41&lt;&gt;"",F40*(1+$H$11-$H$13)^YEARFRAC(B40,B41,1)+D41+E41,"")</f>
        <v>53028.90037099133</v>
      </c>
      <c r="G41" s="33">
        <f ca="1">IF(E41&lt;&gt;"",F40*((1+$H$11)^YEARFRAC(B40,B41,1)-(1+$H$11-$H$13)^YEARFRAC(B40,B41,1)),"")</f>
        <v>46.927061495549665</v>
      </c>
      <c r="I41" s="30">
        <f ca="1">IFERROR(IF(YEARFRAC($I$28,DATE(YEAR(I40),MONTH(I40)+1,1))&gt;$H$17,"",DATE(YEAR(I40),MONTH(I40)+1,1)),"")</f>
        <v>51014</v>
      </c>
      <c r="J41" s="33">
        <f ca="1">IF(I41&lt;&gt;"",(J40-K40)*(1+($H$12-$H$13)/12),"")</f>
        <v>379476.22594973526</v>
      </c>
      <c r="K41" s="33">
        <f ca="1">IF(J41&lt;&gt;"",-PMT(($H$12-$H$13)/12,12*$H$17,$J$28,0,1),"")</f>
        <v>2516.000773206878</v>
      </c>
      <c r="L41" s="33">
        <f ca="1">IF(K41&lt;&gt;"",J41*$H$13/12,"")</f>
        <v>632.46037658289208</v>
      </c>
    </row>
    <row r="42" spans="2:12" x14ac:dyDescent="0.3">
      <c r="B42" s="30">
        <f ca="1">IFERROR(IF(YEARFRAC($B$28,IF(DATE(YEAR(B41),MONTH(B41),15)&gt;B41,DATE(YEAR(B41),MONTH(B41),15),DATE(YEAR(B41),MONTH(B41)+1,1)))&gt;$H$16,"",IF(DATE(YEAR(B41),MONTH(B41),15)&gt;B41,DATE(YEAR(B41),MONTH(B41),15),DATE(YEAR(B41),MONTH(B41)+1,1))),"")</f>
        <v>41685</v>
      </c>
      <c r="C42" s="33">
        <f ca="1">IF(B42&lt;&gt;"",IF(AND(MONTH(B42)=1,DAY(B42)=1),C41*(1+$H$10),C41),"")</f>
        <v>42000</v>
      </c>
      <c r="D42" s="33">
        <f ca="1">IF(C42&lt;&gt;"",C42*$H$8/24,"")</f>
        <v>105</v>
      </c>
      <c r="E42" s="33">
        <f ca="1">IF(D42&lt;&gt;"",C42*$H$9/24,"")</f>
        <v>52.5</v>
      </c>
      <c r="F42" s="33">
        <f ca="1">IF(E42&lt;&gt;"",F41*(1+$H$11-$H$13)^YEARFRAC(B41,B42,1)+D42+E42,"")</f>
        <v>53266.234756468773</v>
      </c>
      <c r="G42" s="33">
        <f ca="1">IF(E42&lt;&gt;"",F41*((1+$H$11)^YEARFRAC(B41,B42,1)-(1+$H$11-$H$13)^YEARFRAC(B41,B42,1)),"")</f>
        <v>38.816253443135686</v>
      </c>
      <c r="I42" s="30">
        <f ca="1">IFERROR(IF(YEARFRAC($I$28,DATE(YEAR(I41),MONTH(I41)+1,1))&gt;$H$17,"",DATE(YEAR(I41),MONTH(I41)+1,1)),"")</f>
        <v>51044</v>
      </c>
      <c r="J42" s="33">
        <f ca="1">IF(I42&lt;&gt;"",(J41-K41)*(1+($H$12-$H$13)/12),"")</f>
        <v>377431.42545799905</v>
      </c>
      <c r="K42" s="33">
        <f ca="1">IF(J42&lt;&gt;"",-PMT(($H$12-$H$13)/12,12*$H$17,$J$28,0,1),"")</f>
        <v>2516.000773206878</v>
      </c>
      <c r="L42" s="33">
        <f ca="1">IF(K42&lt;&gt;"",J42*$H$13/12,"")</f>
        <v>629.05237576333172</v>
      </c>
    </row>
    <row r="43" spans="2:12" x14ac:dyDescent="0.3">
      <c r="B43" s="30">
        <f ca="1">IFERROR(IF(YEARFRAC($B$28,IF(DATE(YEAR(B42),MONTH(B42),15)&gt;B42,DATE(YEAR(B42),MONTH(B42),15),DATE(YEAR(B42),MONTH(B42)+1,1)))&gt;$H$16,"",IF(DATE(YEAR(B42),MONTH(B42),15)&gt;B42,DATE(YEAR(B42),MONTH(B42),15),DATE(YEAR(B42),MONTH(B42)+1,1))),"")</f>
        <v>41699</v>
      </c>
      <c r="C43" s="33">
        <f ca="1">IF(B43&lt;&gt;"",IF(AND(MONTH(B43)=1,DAY(B43)=1),C42*(1+$H$10),C42),"")</f>
        <v>42000</v>
      </c>
      <c r="D43" s="33">
        <f ca="1">IF(C43&lt;&gt;"",C43*$H$8/24,"")</f>
        <v>105</v>
      </c>
      <c r="E43" s="33">
        <f ca="1">IF(D43&lt;&gt;"",C43*$H$9/24,"")</f>
        <v>52.5</v>
      </c>
      <c r="F43" s="33">
        <f ca="1">IF(E43&lt;&gt;"",F42*(1+$H$11-$H$13)^YEARFRAC(B42,B43,1)+D43+E43,"")</f>
        <v>53503.926446070654</v>
      </c>
      <c r="G43" s="33">
        <f ca="1">IF(E43&lt;&gt;"",F42*((1+$H$11)^YEARFRAC(B42,B43,1)-(1+$H$11-$H$13)^YEARFRAC(B42,B43,1)),"")</f>
        <v>38.989978178006915</v>
      </c>
      <c r="I43" s="30">
        <f ca="1">IFERROR(IF(YEARFRAC($I$28,DATE(YEAR(I42),MONTH(I42)+1,1))&gt;$H$17,"",DATE(YEAR(I42),MONTH(I42)+1,1)),"")</f>
        <v>51075</v>
      </c>
      <c r="J43" s="33">
        <f ca="1">IF(I43&lt;&gt;"",(J42-K42)*(1+($H$12-$H$13)/12),"")</f>
        <v>375384.06896564813</v>
      </c>
      <c r="K43" s="33">
        <f ca="1">IF(J43&lt;&gt;"",-PMT(($H$12-$H$13)/12,12*$H$17,$J$28,0,1),"")</f>
        <v>2516.000773206878</v>
      </c>
      <c r="L43" s="33">
        <f ca="1">IF(K43&lt;&gt;"",J43*$H$13/12,"")</f>
        <v>625.64011494274689</v>
      </c>
    </row>
    <row r="44" spans="2:12" x14ac:dyDescent="0.3">
      <c r="B44" s="30">
        <f ca="1">IFERROR(IF(YEARFRAC($B$28,IF(DATE(YEAR(B43),MONTH(B43),15)&gt;B43,DATE(YEAR(B43),MONTH(B43),15),DATE(YEAR(B43),MONTH(B43)+1,1)))&gt;$H$16,"",IF(DATE(YEAR(B43),MONTH(B43),15)&gt;B43,DATE(YEAR(B43),MONTH(B43),15),DATE(YEAR(B43),MONTH(B43)+1,1))),"")</f>
        <v>41713</v>
      </c>
      <c r="C44" s="33">
        <f ca="1">IF(B44&lt;&gt;"",IF(AND(MONTH(B44)=1,DAY(B44)=1),C43*(1+$H$10),C43),"")</f>
        <v>42000</v>
      </c>
      <c r="D44" s="33">
        <f ca="1">IF(C44&lt;&gt;"",C44*$H$8/24,"")</f>
        <v>105</v>
      </c>
      <c r="E44" s="33">
        <f ca="1">IF(D44&lt;&gt;"",C44*$H$9/24,"")</f>
        <v>52.5</v>
      </c>
      <c r="F44" s="33">
        <f ca="1">IF(E44&lt;&gt;"",F43*(1+$H$11-$H$13)^YEARFRAC(B43,B44,1)+D44+E44,"")</f>
        <v>53741.975977714137</v>
      </c>
      <c r="G44" s="33">
        <f ca="1">IF(E44&lt;&gt;"",F43*((1+$H$11)^YEARFRAC(B43,B44,1)-(1+$H$11-$H$13)^YEARFRAC(B43,B44,1)),"")</f>
        <v>39.163964453422139</v>
      </c>
      <c r="I44" s="30">
        <f ca="1">IFERROR(IF(YEARFRAC($I$28,DATE(YEAR(I43),MONTH(I43)+1,1))&gt;$H$17,"",DATE(YEAR(I43),MONTH(I43)+1,1)),"")</f>
        <v>51105</v>
      </c>
      <c r="J44" s="33">
        <f ca="1">IF(I44&lt;&gt;"",(J43-K43)*(1+($H$12-$H$13)/12),"")</f>
        <v>373334.15327768179</v>
      </c>
      <c r="K44" s="33">
        <f ca="1">IF(J44&lt;&gt;"",-PMT(($H$12-$H$13)/12,12*$H$17,$J$28,0,1),"")</f>
        <v>2516.000773206878</v>
      </c>
      <c r="L44" s="33">
        <f ca="1">IF(K44&lt;&gt;"",J44*$H$13/12,"")</f>
        <v>622.22358879613637</v>
      </c>
    </row>
    <row r="45" spans="2:12" x14ac:dyDescent="0.3">
      <c r="B45" s="30">
        <f ca="1">IFERROR(IF(YEARFRAC($B$28,IF(DATE(YEAR(B44),MONTH(B44),15)&gt;B44,DATE(YEAR(B44),MONTH(B44),15),DATE(YEAR(B44),MONTH(B44)+1,1)))&gt;$H$16,"",IF(DATE(YEAR(B44),MONTH(B44),15)&gt;B44,DATE(YEAR(B44),MONTH(B44),15),DATE(YEAR(B44),MONTH(B44)+1,1))),"")</f>
        <v>41730</v>
      </c>
      <c r="C45" s="33">
        <f ca="1">IF(B45&lt;&gt;"",IF(AND(MONTH(B45)=1,DAY(B45)=1),C44*(1+$H$10),C44),"")</f>
        <v>42000</v>
      </c>
      <c r="D45" s="33">
        <f ca="1">IF(C45&lt;&gt;"",C45*$H$8/24,"")</f>
        <v>105</v>
      </c>
      <c r="E45" s="33">
        <f ca="1">IF(D45&lt;&gt;"",C45*$H$9/24,"")</f>
        <v>52.5</v>
      </c>
      <c r="F45" s="33">
        <f ca="1">IF(E45&lt;&gt;"",F44*(1+$H$11-$H$13)^YEARFRAC(B44,B45,1)+D45+E45,"")</f>
        <v>53997.737140882004</v>
      </c>
      <c r="G45" s="33">
        <f ca="1">IF(E45&lt;&gt;"",F44*((1+$H$11)^YEARFRAC(B44,B45,1)-(1+$H$11-$H$13)^YEARFRAC(B44,B45,1)),"")</f>
        <v>47.786971813051949</v>
      </c>
      <c r="I45" s="30">
        <f ca="1">IFERROR(IF(YEARFRAC($I$28,DATE(YEAR(I44),MONTH(I44)+1,1))&gt;$H$17,"",DATE(YEAR(I44),MONTH(I44)+1,1)),"")</f>
        <v>51136</v>
      </c>
      <c r="J45" s="33">
        <f ca="1">IF(I45&lt;&gt;"",(J44-K44)*(1+($H$12-$H$13)/12),"")</f>
        <v>371281.67519510549</v>
      </c>
      <c r="K45" s="33">
        <f ca="1">IF(J45&lt;&gt;"",-PMT(($H$12-$H$13)/12,12*$H$17,$J$28,0,1),"")</f>
        <v>2516.000773206878</v>
      </c>
      <c r="L45" s="33">
        <f ca="1">IF(K45&lt;&gt;"",J45*$H$13/12,"")</f>
        <v>618.80279199184247</v>
      </c>
    </row>
    <row r="46" spans="2:12" x14ac:dyDescent="0.3">
      <c r="B46" s="30">
        <f ca="1">IFERROR(IF(YEARFRAC($B$28,IF(DATE(YEAR(B45),MONTH(B45),15)&gt;B45,DATE(YEAR(B45),MONTH(B45),15),DATE(YEAR(B45),MONTH(B45)+1,1)))&gt;$H$16,"",IF(DATE(YEAR(B45),MONTH(B45),15)&gt;B45,DATE(YEAR(B45),MONTH(B45),15),DATE(YEAR(B45),MONTH(B45)+1,1))),"")</f>
        <v>41744</v>
      </c>
      <c r="C46" s="33">
        <f ca="1">IF(B46&lt;&gt;"",IF(AND(MONTH(B46)=1,DAY(B46)=1),C45*(1+$H$10),C45),"")</f>
        <v>42000</v>
      </c>
      <c r="D46" s="33">
        <f ca="1">IF(C46&lt;&gt;"",C46*$H$8/24,"")</f>
        <v>105</v>
      </c>
      <c r="E46" s="33">
        <f ca="1">IF(D46&lt;&gt;"",C46*$H$9/24,"")</f>
        <v>52.5</v>
      </c>
      <c r="F46" s="33">
        <f ca="1">IF(E46&lt;&gt;"",F45*(1+$H$11-$H$13)^YEARFRAC(B45,B46,1)+D46+E46,"")</f>
        <v>54236.530098715484</v>
      </c>
      <c r="G46" s="33">
        <f ca="1">IF(E46&lt;&gt;"",F45*((1+$H$11)^YEARFRAC(B45,B46,1)-(1+$H$11-$H$13)^YEARFRAC(B45,B46,1)),"")</f>
        <v>39.525425485965329</v>
      </c>
      <c r="I46" s="30">
        <f ca="1">IFERROR(IF(YEARFRAC($I$28,DATE(YEAR(I45),MONTH(I45)+1,1))&gt;$H$17,"",DATE(YEAR(I45),MONTH(I45)+1,1)),"")</f>
        <v>51167</v>
      </c>
      <c r="J46" s="33">
        <f ca="1">IF(I46&lt;&gt;"",(J45-K45)*(1+($H$12-$H$13)/12),"")</f>
        <v>369226.63151492598</v>
      </c>
      <c r="K46" s="33">
        <f ca="1">IF(J46&lt;&gt;"",-PMT(($H$12-$H$13)/12,12*$H$17,$J$28,0,1),"")</f>
        <v>2516.000773206878</v>
      </c>
      <c r="L46" s="33">
        <f ca="1">IF(K46&lt;&gt;"",J46*$H$13/12,"")</f>
        <v>615.37771919154329</v>
      </c>
    </row>
    <row r="47" spans="2:12" x14ac:dyDescent="0.3">
      <c r="B47" s="30">
        <f ca="1">IFERROR(IF(YEARFRAC($B$28,IF(DATE(YEAR(B46),MONTH(B46),15)&gt;B46,DATE(YEAR(B46),MONTH(B46),15),DATE(YEAR(B46),MONTH(B46)+1,1)))&gt;$H$16,"",IF(DATE(YEAR(B46),MONTH(B46),15)&gt;B46,DATE(YEAR(B46),MONTH(B46),15),DATE(YEAR(B46),MONTH(B46)+1,1))),"")</f>
        <v>41760</v>
      </c>
      <c r="C47" s="33">
        <f ca="1">IF(B47&lt;&gt;"",IF(AND(MONTH(B47)=1,DAY(B47)=1),C46*(1+$H$10),C46),"")</f>
        <v>42000</v>
      </c>
      <c r="D47" s="33">
        <f ca="1">IF(C47&lt;&gt;"",C47*$H$8/24,"")</f>
        <v>105</v>
      </c>
      <c r="E47" s="33">
        <f ca="1">IF(D47&lt;&gt;"",C47*$H$9/24,"")</f>
        <v>52.5</v>
      </c>
      <c r="F47" s="33">
        <f ca="1">IF(E47&lt;&gt;"",F46*(1+$H$11-$H$13)^YEARFRAC(B46,B47,1)+D47+E47,"")</f>
        <v>54487.357223897183</v>
      </c>
      <c r="G47" s="33">
        <f ca="1">IF(E47&lt;&gt;"",F46*((1+$H$11)^YEARFRAC(B46,B47,1)-(1+$H$11-$H$13)^YEARFRAC(B46,B47,1)),"")</f>
        <v>45.383798035939115</v>
      </c>
      <c r="I47" s="30">
        <f ca="1">IFERROR(IF(YEARFRAC($I$28,DATE(YEAR(I46),MONTH(I46)+1,1))&gt;$H$17,"",DATE(YEAR(I46),MONTH(I46)+1,1)),"")</f>
        <v>51196</v>
      </c>
      <c r="J47" s="33">
        <f ca="1">IF(I47&lt;&gt;"",(J46-K46)*(1+($H$12-$H$13)/12),"")</f>
        <v>367169.01903014624</v>
      </c>
      <c r="K47" s="33">
        <f ca="1">IF(J47&lt;&gt;"",-PMT(($H$12-$H$13)/12,12*$H$17,$J$28,0,1),"")</f>
        <v>2516.000773206878</v>
      </c>
      <c r="L47" s="33">
        <f ca="1">IF(K47&lt;&gt;"",J47*$H$13/12,"")</f>
        <v>611.94836505024375</v>
      </c>
    </row>
    <row r="48" spans="2:12" x14ac:dyDescent="0.3">
      <c r="B48" s="30">
        <f ca="1">IFERROR(IF(YEARFRAC($B$28,IF(DATE(YEAR(B47),MONTH(B47),15)&gt;B47,DATE(YEAR(B47),MONTH(B47),15),DATE(YEAR(B47),MONTH(B47)+1,1)))&gt;$H$16,"",IF(DATE(YEAR(B47),MONTH(B47),15)&gt;B47,DATE(YEAR(B47),MONTH(B47),15),DATE(YEAR(B47),MONTH(B47)+1,1))),"")</f>
        <v>41774</v>
      </c>
      <c r="C48" s="33">
        <f ca="1">IF(B48&lt;&gt;"",IF(AND(MONTH(B48)=1,DAY(B48)=1),C47*(1+$H$10),C47),"")</f>
        <v>42000</v>
      </c>
      <c r="D48" s="33">
        <f ca="1">IF(C48&lt;&gt;"",C48*$H$8/24,"")</f>
        <v>105</v>
      </c>
      <c r="E48" s="33">
        <f ca="1">IF(D48&lt;&gt;"",C48*$H$9/24,"")</f>
        <v>52.5</v>
      </c>
      <c r="F48" s="33">
        <f ca="1">IF(E48&lt;&gt;"",F47*(1+$H$11-$H$13)^YEARFRAC(B47,B48,1)+D48+E48,"")</f>
        <v>54726.887299003909</v>
      </c>
      <c r="G48" s="33">
        <f ca="1">IF(E48&lt;&gt;"",F47*((1+$H$11)^YEARFRAC(B47,B48,1)-(1+$H$11-$H$13)^YEARFRAC(B47,B48,1)),"")</f>
        <v>39.883819061924953</v>
      </c>
      <c r="I48" s="30">
        <f ca="1">IFERROR(IF(YEARFRAC($I$28,DATE(YEAR(I47),MONTH(I47)+1,1))&gt;$H$17,"",DATE(YEAR(I47),MONTH(I47)+1,1)),"")</f>
        <v>51227</v>
      </c>
      <c r="J48" s="33">
        <f ca="1">IF(I48&lt;&gt;"",(J47-K47)*(1+($H$12-$H$13)/12),"")</f>
        <v>365108.83452976053</v>
      </c>
      <c r="K48" s="33">
        <f ca="1">IF(J48&lt;&gt;"",-PMT(($H$12-$H$13)/12,12*$H$17,$J$28,0,1),"")</f>
        <v>2516.000773206878</v>
      </c>
      <c r="L48" s="33">
        <f ca="1">IF(K48&lt;&gt;"",J48*$H$13/12,"")</f>
        <v>608.51472421626761</v>
      </c>
    </row>
    <row r="49" spans="2:12" x14ac:dyDescent="0.3">
      <c r="B49" s="30">
        <f ca="1">IFERROR(IF(YEARFRAC($B$28,IF(DATE(YEAR(B48),MONTH(B48),15)&gt;B48,DATE(YEAR(B48),MONTH(B48),15),DATE(YEAR(B48),MONTH(B48)+1,1)))&gt;$H$16,"",IF(DATE(YEAR(B48),MONTH(B48),15)&gt;B48,DATE(YEAR(B48),MONTH(B48),15),DATE(YEAR(B48),MONTH(B48)+1,1))),"")</f>
        <v>41791</v>
      </c>
      <c r="C49" s="33">
        <f ca="1">IF(B49&lt;&gt;"",IF(AND(MONTH(B49)=1,DAY(B49)=1),C48*(1+$H$10),C48),"")</f>
        <v>42000</v>
      </c>
      <c r="D49" s="33">
        <f ca="1">IF(C49&lt;&gt;"",C49*$H$8/24,"")</f>
        <v>105</v>
      </c>
      <c r="E49" s="33">
        <f ca="1">IF(D49&lt;&gt;"",C49*$H$9/24,"")</f>
        <v>52.5</v>
      </c>
      <c r="F49" s="33">
        <f ca="1">IF(E49&lt;&gt;"",F48*(1+$H$11-$H$13)^YEARFRAC(B48,B49,1)+D49+E49,"")</f>
        <v>54984.449261831382</v>
      </c>
      <c r="G49" s="33">
        <f ca="1">IF(E49&lt;&gt;"",F48*((1+$H$11)^YEARFRAC(B48,B49,1)-(1+$H$11-$H$13)^YEARFRAC(B48,B49,1)),"")</f>
        <v>48.662747753414607</v>
      </c>
      <c r="I49" s="30">
        <f ca="1">IFERROR(IF(YEARFRAC($I$28,DATE(YEAR(I48),MONTH(I48)+1,1))&gt;$H$17,"",DATE(YEAR(I48),MONTH(I48)+1,1)),"")</f>
        <v>51257</v>
      </c>
      <c r="J49" s="33">
        <f ca="1">IF(I49&lt;&gt;"",(J48-K48)*(1+($H$12-$H$13)/12),"")</f>
        <v>363046.07479874935</v>
      </c>
      <c r="K49" s="33">
        <f ca="1">IF(J49&lt;&gt;"",-PMT(($H$12-$H$13)/12,12*$H$17,$J$28,0,1),"")</f>
        <v>2516.000773206878</v>
      </c>
      <c r="L49" s="33">
        <f ca="1">IF(K49&lt;&gt;"",J49*$H$13/12,"")</f>
        <v>605.07679133124896</v>
      </c>
    </row>
    <row r="50" spans="2:12" x14ac:dyDescent="0.3">
      <c r="B50" s="30">
        <f ca="1">IFERROR(IF(YEARFRAC($B$28,IF(DATE(YEAR(B49),MONTH(B49),15)&gt;B49,DATE(YEAR(B49),MONTH(B49),15),DATE(YEAR(B49),MONTH(B49)+1,1)))&gt;$H$16,"",IF(DATE(YEAR(B49),MONTH(B49),15)&gt;B49,DATE(YEAR(B49),MONTH(B49),15),DATE(YEAR(B49),MONTH(B49)+1,1))),"")</f>
        <v>41805</v>
      </c>
      <c r="C50" s="33">
        <f ca="1">IF(B50&lt;&gt;"",IF(AND(MONTH(B50)=1,DAY(B50)=1),C49*(1+$H$10),C49),"")</f>
        <v>42000</v>
      </c>
      <c r="D50" s="33">
        <f ca="1">IF(C50&lt;&gt;"",C50*$H$8/24,"")</f>
        <v>105</v>
      </c>
      <c r="E50" s="33">
        <f ca="1">IF(D50&lt;&gt;"",C50*$H$9/24,"")</f>
        <v>52.5</v>
      </c>
      <c r="F50" s="33">
        <f ca="1">IF(E50&lt;&gt;"",F49*(1+$H$11-$H$13)^YEARFRAC(B49,B50,1)+D50+E50,"")</f>
        <v>55224.727703151562</v>
      </c>
      <c r="G50" s="33">
        <f ca="1">IF(E50&lt;&gt;"",F49*((1+$H$11)^YEARFRAC(B49,B50,1)-(1+$H$11-$H$13)^YEARFRAC(B49,B50,1)),"")</f>
        <v>40.247681981842746</v>
      </c>
      <c r="I50" s="30">
        <f ca="1">IFERROR(IF(YEARFRAC($I$28,DATE(YEAR(I49),MONTH(I49)+1,1))&gt;$H$17,"",DATE(YEAR(I49),MONTH(I49)+1,1)),"")</f>
        <v>51288</v>
      </c>
      <c r="J50" s="33">
        <f ca="1">IF(I50&lt;&gt;"",(J49-K49)*(1+($H$12-$H$13)/12),"")</f>
        <v>360980.73661807441</v>
      </c>
      <c r="K50" s="33">
        <f ca="1">IF(J50&lt;&gt;"",-PMT(($H$12-$H$13)/12,12*$H$17,$J$28,0,1),"")</f>
        <v>2516.000773206878</v>
      </c>
      <c r="L50" s="33">
        <f ca="1">IF(K50&lt;&gt;"",J50*$H$13/12,"")</f>
        <v>601.63456103012402</v>
      </c>
    </row>
    <row r="51" spans="2:12" x14ac:dyDescent="0.3">
      <c r="B51" s="30">
        <f ca="1">IFERROR(IF(YEARFRAC($B$28,IF(DATE(YEAR(B50),MONTH(B50),15)&gt;B50,DATE(YEAR(B50),MONTH(B50),15),DATE(YEAR(B50),MONTH(B50)+1,1)))&gt;$H$16,"",IF(DATE(YEAR(B50),MONTH(B50),15)&gt;B50,DATE(YEAR(B50),MONTH(B50),15),DATE(YEAR(B50),MONTH(B50)+1,1))),"")</f>
        <v>41821</v>
      </c>
      <c r="C51" s="33">
        <f ca="1">IF(B51&lt;&gt;"",IF(AND(MONTH(B51)=1,DAY(B51)=1),C50*(1+$H$10),C50),"")</f>
        <v>42000</v>
      </c>
      <c r="D51" s="33">
        <f ca="1">IF(C51&lt;&gt;"",C51*$H$8/24,"")</f>
        <v>105</v>
      </c>
      <c r="E51" s="33">
        <f ca="1">IF(D51&lt;&gt;"",C51*$H$9/24,"")</f>
        <v>52.5</v>
      </c>
      <c r="F51" s="33">
        <f ca="1">IF(E51&lt;&gt;"",F50*(1+$H$11-$H$13)^YEARFRAC(B50,B51,1)+D51+E51,"")</f>
        <v>55477.255262364815</v>
      </c>
      <c r="G51" s="33">
        <f ca="1">IF(E51&lt;&gt;"",F50*((1+$H$11)^YEARFRAC(B50,B51,1)-(1+$H$11-$H$13)^YEARFRAC(B50,B51,1)),"")</f>
        <v>46.21069755214522</v>
      </c>
      <c r="I51" s="30">
        <f ca="1">IFERROR(IF(YEARFRAC($I$28,DATE(YEAR(I50),MONTH(I50)+1,1))&gt;$H$17,"",DATE(YEAR(I50),MONTH(I50)+1,1)),"")</f>
        <v>51318</v>
      </c>
      <c r="J51" s="33">
        <f ca="1">IF(I51&lt;&gt;"",(J50-K50)*(1+($H$12-$H$13)/12),"")</f>
        <v>358912.81676467363</v>
      </c>
      <c r="K51" s="33">
        <f ca="1">IF(J51&lt;&gt;"",-PMT(($H$12-$H$13)/12,12*$H$17,$J$28,0,1),"")</f>
        <v>2516.000773206878</v>
      </c>
      <c r="L51" s="33">
        <f ca="1">IF(K51&lt;&gt;"",J51*$H$13/12,"")</f>
        <v>598.18802794112275</v>
      </c>
    </row>
    <row r="52" spans="2:12" x14ac:dyDescent="0.3">
      <c r="B52" s="30">
        <f ca="1">IFERROR(IF(YEARFRAC($B$28,IF(DATE(YEAR(B51),MONTH(B51),15)&gt;B51,DATE(YEAR(B51),MONTH(B51),15),DATE(YEAR(B51),MONTH(B51)+1,1)))&gt;$H$16,"",IF(DATE(YEAR(B51),MONTH(B51),15)&gt;B51,DATE(YEAR(B51),MONTH(B51),15),DATE(YEAR(B51),MONTH(B51)+1,1))),"")</f>
        <v>41835</v>
      </c>
      <c r="C52" s="33">
        <f ca="1">IF(B52&lt;&gt;"",IF(AND(MONTH(B52)=1,DAY(B52)=1),C51*(1+$H$10),C51),"")</f>
        <v>42000</v>
      </c>
      <c r="D52" s="33">
        <f ca="1">IF(C52&lt;&gt;"",C52*$H$8/24,"")</f>
        <v>105</v>
      </c>
      <c r="E52" s="33">
        <f ca="1">IF(D52&lt;&gt;"",C52*$H$9/24,"")</f>
        <v>52.5</v>
      </c>
      <c r="F52" s="33">
        <f ca="1">IF(E52&lt;&gt;"",F51*(1+$H$11-$H$13)^YEARFRAC(B51,B52,1)+D52+E52,"")</f>
        <v>55718.275617319581</v>
      </c>
      <c r="G52" s="33">
        <f ca="1">IF(E52&lt;&gt;"",F51*((1+$H$11)^YEARFRAC(B51,B52,1)-(1+$H$11-$H$13)^YEARFRAC(B51,B52,1)),"")</f>
        <v>40.608407595256899</v>
      </c>
      <c r="I52" s="30">
        <f ca="1">IFERROR(IF(YEARFRAC($I$28,DATE(YEAR(I51),MONTH(I51)+1,1))&gt;$H$17,"",DATE(YEAR(I51),MONTH(I51)+1,1)),"")</f>
        <v>51349</v>
      </c>
      <c r="J52" s="33">
        <f ca="1">IF(I52&lt;&gt;"",(J51-K51)*(1+($H$12-$H$13)/12),"")</f>
        <v>356842.31201145606</v>
      </c>
      <c r="K52" s="33">
        <f ca="1">IF(J52&lt;&gt;"",-PMT(($H$12-$H$13)/12,12*$H$17,$J$28,0,1),"")</f>
        <v>2516.000773206878</v>
      </c>
      <c r="L52" s="33">
        <f ca="1">IF(K52&lt;&gt;"",J52*$H$13/12,"")</f>
        <v>594.73718668576009</v>
      </c>
    </row>
    <row r="53" spans="2:12" x14ac:dyDescent="0.3">
      <c r="B53" s="30">
        <f ca="1">IFERROR(IF(YEARFRAC($B$28,IF(DATE(YEAR(B52),MONTH(B52),15)&gt;B52,DATE(YEAR(B52),MONTH(B52),15),DATE(YEAR(B52),MONTH(B52)+1,1)))&gt;$H$16,"",IF(DATE(YEAR(B52),MONTH(B52),15)&gt;B52,DATE(YEAR(B52),MONTH(B52),15),DATE(YEAR(B52),MONTH(B52)+1,1))),"")</f>
        <v>41852</v>
      </c>
      <c r="C53" s="33">
        <f ca="1">IF(B53&lt;&gt;"",IF(AND(MONTH(B53)=1,DAY(B53)=1),C52*(1+$H$10),C52),"")</f>
        <v>42000</v>
      </c>
      <c r="D53" s="33">
        <f ca="1">IF(C53&lt;&gt;"",C53*$H$8/24,"")</f>
        <v>105</v>
      </c>
      <c r="E53" s="33">
        <f ca="1">IF(D53&lt;&gt;"",C53*$H$9/24,"")</f>
        <v>52.5</v>
      </c>
      <c r="F53" s="33">
        <f ca="1">IF(E53&lt;&gt;"",F52*(1+$H$11-$H$13)^YEARFRAC(B52,B53,1)+D53+E53,"")</f>
        <v>55977.650222267788</v>
      </c>
      <c r="G53" s="33">
        <f ca="1">IF(E53&lt;&gt;"",F52*((1+$H$11)^YEARFRAC(B52,B53,1)-(1+$H$11-$H$13)^YEARFRAC(B52,B53,1)),"")</f>
        <v>49.544282992140957</v>
      </c>
      <c r="I53" s="30">
        <f ca="1">IFERROR(IF(YEARFRAC($I$28,DATE(YEAR(I52),MONTH(I52)+1,1))&gt;$H$17,"",DATE(YEAR(I52),MONTH(I52)+1,1)),"")</f>
        <v>51380</v>
      </c>
      <c r="J53" s="33">
        <f ca="1">IF(I53&lt;&gt;"",(J52-K52)*(1+($H$12-$H$13)/12),"")</f>
        <v>354769.21912729699</v>
      </c>
      <c r="K53" s="33">
        <f ca="1">IF(J53&lt;&gt;"",-PMT(($H$12-$H$13)/12,12*$H$17,$J$28,0,1),"")</f>
        <v>2516.000773206878</v>
      </c>
      <c r="L53" s="33">
        <f ca="1">IF(K53&lt;&gt;"",J53*$H$13/12,"")</f>
        <v>591.28203187882832</v>
      </c>
    </row>
    <row r="54" spans="2:12" x14ac:dyDescent="0.3">
      <c r="B54" s="30">
        <f ca="1">IFERROR(IF(YEARFRAC($B$28,IF(DATE(YEAR(B53),MONTH(B53),15)&gt;B53,DATE(YEAR(B53),MONTH(B53),15),DATE(YEAR(B53),MONTH(B53)+1,1)))&gt;$H$16,"",IF(DATE(YEAR(B53),MONTH(B53),15)&gt;B53,DATE(YEAR(B53),MONTH(B53),15),DATE(YEAR(B53),MONTH(B53)+1,1))),"")</f>
        <v>41866</v>
      </c>
      <c r="C54" s="33">
        <f ca="1">IF(B54&lt;&gt;"",IF(AND(MONTH(B54)=1,DAY(B54)=1),C53*(1+$H$10),C53),"")</f>
        <v>42000</v>
      </c>
      <c r="D54" s="33">
        <f ca="1">IF(C54&lt;&gt;"",C54*$H$8/24,"")</f>
        <v>105</v>
      </c>
      <c r="E54" s="33">
        <f ca="1">IF(D54&lt;&gt;"",C54*$H$9/24,"")</f>
        <v>52.5</v>
      </c>
      <c r="F54" s="33">
        <f ca="1">IF(E54&lt;&gt;"",F53*(1+$H$11-$H$13)^YEARFRAC(B53,B54,1)+D54+E54,"")</f>
        <v>56219.423915946158</v>
      </c>
      <c r="G54" s="33">
        <f ca="1">IF(E54&lt;&gt;"",F53*((1+$H$11)^YEARFRAC(B53,B54,1)-(1+$H$11-$H$13)^YEARFRAC(B53,B54,1)),"")</f>
        <v>40.974688197897621</v>
      </c>
      <c r="I54" s="30">
        <f ca="1">IFERROR(IF(YEARFRAC($I$28,DATE(YEAR(I53),MONTH(I53)+1,1))&gt;$H$17,"",DATE(YEAR(I53),MONTH(I53)+1,1)),"")</f>
        <v>51410</v>
      </c>
      <c r="J54" s="33">
        <f ca="1">IF(I54&lt;&gt;"",(J53-K53)*(1+($H$12-$H$13)/12),"")</f>
        <v>352693.53487703274</v>
      </c>
      <c r="K54" s="33">
        <f ca="1">IF(J54&lt;&gt;"",-PMT(($H$12-$H$13)/12,12*$H$17,$J$28,0,1),"")</f>
        <v>2516.000773206878</v>
      </c>
      <c r="L54" s="33">
        <f ca="1">IF(K54&lt;&gt;"",J54*$H$13/12,"")</f>
        <v>587.82255812838787</v>
      </c>
    </row>
    <row r="55" spans="2:12" x14ac:dyDescent="0.3">
      <c r="B55" s="30">
        <f ca="1">IFERROR(IF(YEARFRAC($B$28,IF(DATE(YEAR(B54),MONTH(B54),15)&gt;B54,DATE(YEAR(B54),MONTH(B54),15),DATE(YEAR(B54),MONTH(B54)+1,1)))&gt;$H$16,"",IF(DATE(YEAR(B54),MONTH(B54),15)&gt;B54,DATE(YEAR(B54),MONTH(B54),15),DATE(YEAR(B54),MONTH(B54)+1,1))),"")</f>
        <v>41883</v>
      </c>
      <c r="C55" s="33">
        <f ca="1">IF(B55&lt;&gt;"",IF(AND(MONTH(B55)=1,DAY(B55)=1),C54*(1+$H$10),C54),"")</f>
        <v>42000</v>
      </c>
      <c r="D55" s="33">
        <f ca="1">IF(C55&lt;&gt;"",C55*$H$8/24,"")</f>
        <v>105</v>
      </c>
      <c r="E55" s="33">
        <f ca="1">IF(D55&lt;&gt;"",C55*$H$9/24,"")</f>
        <v>52.5</v>
      </c>
      <c r="F55" s="33">
        <f ca="1">IF(E55&lt;&gt;"",F54*(1+$H$11-$H$13)^YEARFRAC(B54,B55,1)+D55+E55,"")</f>
        <v>56479.714814235776</v>
      </c>
      <c r="G55" s="33">
        <f ca="1">IF(E55&lt;&gt;"",F54*((1+$H$11)^YEARFRAC(B54,B55,1)-(1+$H$11-$H$13)^YEARFRAC(B54,B55,1)),"")</f>
        <v>49.989900392412174</v>
      </c>
      <c r="I55" s="30">
        <f ca="1">IFERROR(IF(YEARFRAC($I$28,DATE(YEAR(I54),MONTH(I54)+1,1))&gt;$H$17,"",DATE(YEAR(I54),MONTH(I54)+1,1)),"")</f>
        <v>51441</v>
      </c>
      <c r="J55" s="33">
        <f ca="1">IF(I55&lt;&gt;"",(J54-K54)*(1+($H$12-$H$13)/12),"")</f>
        <v>350615.25602145563</v>
      </c>
      <c r="K55" s="33">
        <f ca="1">IF(J55&lt;&gt;"",-PMT(($H$12-$H$13)/12,12*$H$17,$J$28,0,1),"")</f>
        <v>2516.000773206878</v>
      </c>
      <c r="L55" s="33">
        <f ca="1">IF(K55&lt;&gt;"",J55*$H$13/12,"")</f>
        <v>584.35876003575936</v>
      </c>
    </row>
    <row r="56" spans="2:12" x14ac:dyDescent="0.3">
      <c r="B56" s="30">
        <f ca="1">IFERROR(IF(YEARFRAC($B$28,IF(DATE(YEAR(B55),MONTH(B55),15)&gt;B55,DATE(YEAR(B55),MONTH(B55),15),DATE(YEAR(B55),MONTH(B55)+1,1)))&gt;$H$16,"",IF(DATE(YEAR(B55),MONTH(B55),15)&gt;B55,DATE(YEAR(B55),MONTH(B55),15),DATE(YEAR(B55),MONTH(B55)+1,1))),"")</f>
        <v>41897</v>
      </c>
      <c r="C56" s="33">
        <f ca="1">IF(B56&lt;&gt;"",IF(AND(MONTH(B56)=1,DAY(B56)=1),C55*(1+$H$10),C55),"")</f>
        <v>42000</v>
      </c>
      <c r="D56" s="33">
        <f ca="1">IF(C56&lt;&gt;"",C56*$H$8/24,"")</f>
        <v>105</v>
      </c>
      <c r="E56" s="33">
        <f ca="1">IF(D56&lt;&gt;"",C56*$H$9/24,"")</f>
        <v>52.5</v>
      </c>
      <c r="F56" s="33">
        <f ca="1">IF(E56&lt;&gt;"",F55*(1+$H$11-$H$13)^YEARFRAC(B55,B56,1)+D56+E56,"")</f>
        <v>56722.244360249184</v>
      </c>
      <c r="G56" s="33">
        <f ca="1">IF(E56&lt;&gt;"",F55*((1+$H$11)^YEARFRAC(B55,B56,1)-(1+$H$11-$H$13)^YEARFRAC(B55,B56,1)),"")</f>
        <v>41.342190942821873</v>
      </c>
      <c r="I56" s="30">
        <f ca="1">IFERROR(IF(YEARFRAC($I$28,DATE(YEAR(I55),MONTH(I55)+1,1))&gt;$H$17,"",DATE(YEAR(I55),MONTH(I55)+1,1)),"")</f>
        <v>51471</v>
      </c>
      <c r="J56" s="33">
        <f ca="1">IF(I56&lt;&gt;"",(J55-K55)*(1+($H$12-$H$13)/12),"")</f>
        <v>348534.37931730907</v>
      </c>
      <c r="K56" s="33">
        <f ca="1">IF(J56&lt;&gt;"",-PMT(($H$12-$H$13)/12,12*$H$17,$J$28,0,1),"")</f>
        <v>2516.000773206878</v>
      </c>
      <c r="L56" s="33">
        <f ca="1">IF(K56&lt;&gt;"",J56*$H$13/12,"")</f>
        <v>580.8906321955152</v>
      </c>
    </row>
    <row r="57" spans="2:12" x14ac:dyDescent="0.3">
      <c r="B57" s="30">
        <f ca="1">IFERROR(IF(YEARFRAC($B$28,IF(DATE(YEAR(B56),MONTH(B56),15)&gt;B56,DATE(YEAR(B56),MONTH(B56),15),DATE(YEAR(B56),MONTH(B56)+1,1)))&gt;$H$16,"",IF(DATE(YEAR(B56),MONTH(B56),15)&gt;B56,DATE(YEAR(B56),MONTH(B56),15),DATE(YEAR(B56),MONTH(B56)+1,1))),"")</f>
        <v>41913</v>
      </c>
      <c r="C57" s="33">
        <f ca="1">IF(B57&lt;&gt;"",IF(AND(MONTH(B57)=1,DAY(B57)=1),C56*(1+$H$10),C56),"")</f>
        <v>42000</v>
      </c>
      <c r="D57" s="33">
        <f ca="1">IF(C57&lt;&gt;"",C57*$H$8/24,"")</f>
        <v>105</v>
      </c>
      <c r="E57" s="33">
        <f ca="1">IF(D57&lt;&gt;"",C57*$H$9/24,"")</f>
        <v>52.5</v>
      </c>
      <c r="F57" s="33">
        <f ca="1">IF(E57&lt;&gt;"",F56*(1+$H$11-$H$13)^YEARFRAC(B56,B57,1)+D57+E57,"")</f>
        <v>56977.348760647968</v>
      </c>
      <c r="G57" s="33">
        <f ca="1">IF(E57&lt;&gt;"",F56*((1+$H$11)^YEARFRAC(B56,B57,1)-(1+$H$11-$H$13)^YEARFRAC(B56,B57,1)),"")</f>
        <v>47.463782758692808</v>
      </c>
      <c r="I57" s="30">
        <f ca="1">IFERROR(IF(YEARFRAC($I$28,DATE(YEAR(I56),MONTH(I56)+1,1))&gt;$H$17,"",DATE(YEAR(I56),MONTH(I56)+1,1)),"")</f>
        <v>51502</v>
      </c>
      <c r="J57" s="33">
        <f ca="1">IF(I57&lt;&gt;"",(J56-K56)*(1+($H$12-$H$13)/12),"")</f>
        <v>346450.9015172823</v>
      </c>
      <c r="K57" s="33">
        <f ca="1">IF(J57&lt;&gt;"",-PMT(($H$12-$H$13)/12,12*$H$17,$J$28,0,1),"")</f>
        <v>2516.000773206878</v>
      </c>
      <c r="L57" s="33">
        <f ca="1">IF(K57&lt;&gt;"",J57*$H$13/12,"")</f>
        <v>577.41816919547057</v>
      </c>
    </row>
    <row r="58" spans="2:12" x14ac:dyDescent="0.3">
      <c r="B58" s="30">
        <f ca="1">IFERROR(IF(YEARFRAC($B$28,IF(DATE(YEAR(B57),MONTH(B57),15)&gt;B57,DATE(YEAR(B57),MONTH(B57),15),DATE(YEAR(B57),MONTH(B57)+1,1)))&gt;$H$16,"",IF(DATE(YEAR(B57),MONTH(B57),15)&gt;B57,DATE(YEAR(B57),MONTH(B57),15),DATE(YEAR(B57),MONTH(B57)+1,1))),"")</f>
        <v>41927</v>
      </c>
      <c r="C58" s="33">
        <f ca="1">IF(B58&lt;&gt;"",IF(AND(MONTH(B58)=1,DAY(B58)=1),C57*(1+$H$10),C57),"")</f>
        <v>42000</v>
      </c>
      <c r="D58" s="33">
        <f ca="1">IF(C58&lt;&gt;"",C58*$H$8/24,"")</f>
        <v>105</v>
      </c>
      <c r="E58" s="33">
        <f ca="1">IF(D58&lt;&gt;"",C58*$H$9/24,"")</f>
        <v>52.5</v>
      </c>
      <c r="F58" s="33">
        <f ca="1">IF(E58&lt;&gt;"",F57*(1+$H$11-$H$13)^YEARFRAC(B57,B58,1)+D58+E58,"")</f>
        <v>57220.627488711667</v>
      </c>
      <c r="G58" s="33">
        <f ca="1">IF(E58&lt;&gt;"",F57*((1+$H$11)^YEARFRAC(B57,B58,1)-(1+$H$11-$H$13)^YEARFRAC(B57,B58,1)),"")</f>
        <v>41.706450530531711</v>
      </c>
      <c r="I58" s="30">
        <f ca="1">IFERROR(IF(YEARFRAC($I$28,DATE(YEAR(I57),MONTH(I57)+1,1))&gt;$H$17,"",DATE(YEAR(I57),MONTH(I57)+1,1)),"")</f>
        <v>51533</v>
      </c>
      <c r="J58" s="33">
        <f ca="1">IF(I58&lt;&gt;"",(J57-K57)*(1+($H$12-$H$13)/12),"")</f>
        <v>344364.81937000551</v>
      </c>
      <c r="K58" s="33">
        <f ca="1">IF(J58&lt;&gt;"",-PMT(($H$12-$H$13)/12,12*$H$17,$J$28,0,1),"")</f>
        <v>2516.000773206878</v>
      </c>
      <c r="L58" s="33">
        <f ca="1">IF(K58&lt;&gt;"",J58*$H$13/12,"")</f>
        <v>573.94136561667585</v>
      </c>
    </row>
    <row r="59" spans="2:12" x14ac:dyDescent="0.3">
      <c r="B59" s="30">
        <f ca="1">IFERROR(IF(YEARFRAC($B$28,IF(DATE(YEAR(B58),MONTH(B58),15)&gt;B58,DATE(YEAR(B58),MONTH(B58),15),DATE(YEAR(B58),MONTH(B58)+1,1)))&gt;$H$16,"",IF(DATE(YEAR(B58),MONTH(B58),15)&gt;B58,DATE(YEAR(B58),MONTH(B58),15),DATE(YEAR(B58),MONTH(B58)+1,1))),"")</f>
        <v>41944</v>
      </c>
      <c r="C59" s="33">
        <f ca="1">IF(B59&lt;&gt;"",IF(AND(MONTH(B59)=1,DAY(B59)=1),C58*(1+$H$10),C58),"")</f>
        <v>42000</v>
      </c>
      <c r="D59" s="33">
        <f ca="1">IF(C59&lt;&gt;"",C59*$H$8/24,"")</f>
        <v>105</v>
      </c>
      <c r="E59" s="33">
        <f ca="1">IF(D59&lt;&gt;"",C59*$H$9/24,"")</f>
        <v>52.5</v>
      </c>
      <c r="F59" s="33">
        <f ca="1">IF(E59&lt;&gt;"",F58*(1+$H$11-$H$13)^YEARFRAC(B58,B59,1)+D59+E59,"")</f>
        <v>57482.748975211667</v>
      </c>
      <c r="G59" s="33">
        <f ca="1">IF(E59&lt;&gt;"",F58*((1+$H$11)^YEARFRAC(B58,B59,1)-(1+$H$11-$H$13)^YEARFRAC(B58,B59,1)),"")</f>
        <v>50.88016328357778</v>
      </c>
      <c r="I59" s="30">
        <f ca="1">IFERROR(IF(YEARFRAC($I$28,DATE(YEAR(I58),MONTH(I58)+1,1))&gt;$H$17,"",DATE(YEAR(I58),MONTH(I58)+1,1)),"")</f>
        <v>51561</v>
      </c>
      <c r="J59" s="33">
        <f ca="1">IF(I59&lt;&gt;"",(J58-K58)*(1+($H$12-$H$13)/12),"")</f>
        <v>342276.12962004461</v>
      </c>
      <c r="K59" s="33">
        <f ca="1">IF(J59&lt;&gt;"",-PMT(($H$12-$H$13)/12,12*$H$17,$J$28,0,1),"")</f>
        <v>2516.000773206878</v>
      </c>
      <c r="L59" s="33">
        <f ca="1">IF(K59&lt;&gt;"",J59*$H$13/12,"")</f>
        <v>570.46021603340762</v>
      </c>
    </row>
    <row r="60" spans="2:12" x14ac:dyDescent="0.3">
      <c r="B60" s="30">
        <f ca="1">IFERROR(IF(YEARFRAC($B$28,IF(DATE(YEAR(B59),MONTH(B59),15)&gt;B59,DATE(YEAR(B59),MONTH(B59),15),DATE(YEAR(B59),MONTH(B59)+1,1)))&gt;$H$16,"",IF(DATE(YEAR(B59),MONTH(B59),15)&gt;B59,DATE(YEAR(B59),MONTH(B59),15),DATE(YEAR(B59),MONTH(B59)+1,1))),"")</f>
        <v>41958</v>
      </c>
      <c r="C60" s="33">
        <f ca="1">IF(B60&lt;&gt;"",IF(AND(MONTH(B60)=1,DAY(B60)=1),C59*(1+$H$10),C59),"")</f>
        <v>42000</v>
      </c>
      <c r="D60" s="33">
        <f ca="1">IF(C60&lt;&gt;"",C60*$H$8/24,"")</f>
        <v>105</v>
      </c>
      <c r="E60" s="33">
        <f ca="1">IF(D60&lt;&gt;"",C60*$H$9/24,"")</f>
        <v>52.5</v>
      </c>
      <c r="F60" s="33">
        <f ca="1">IF(E60&lt;&gt;"",F59*(1+$H$11-$H$13)^YEARFRAC(B59,B60,1)+D60+E60,"")</f>
        <v>57726.788577350962</v>
      </c>
      <c r="G60" s="33">
        <f ca="1">IF(E60&lt;&gt;"",F59*((1+$H$11)^YEARFRAC(B59,B60,1)-(1+$H$11-$H$13)^YEARFRAC(B59,B60,1)),"")</f>
        <v>42.076394894481815</v>
      </c>
      <c r="I60" s="30">
        <f ca="1">IFERROR(IF(YEARFRAC($I$28,DATE(YEAR(I59),MONTH(I59)+1,1))&gt;$H$17,"",DATE(YEAR(I59),MONTH(I59)+1,1)),"")</f>
        <v>51592</v>
      </c>
      <c r="J60" s="33">
        <f ca="1">IF(I60&lt;&gt;"",(J59-K59)*(1+($H$12-$H$13)/12),"")</f>
        <v>340184.82900789625</v>
      </c>
      <c r="K60" s="33">
        <f ca="1">IF(J60&lt;&gt;"",-PMT(($H$12-$H$13)/12,12*$H$17,$J$28,0,1),"")</f>
        <v>2516.000773206878</v>
      </c>
      <c r="L60" s="33">
        <f ca="1">IF(K60&lt;&gt;"",J60*$H$13/12,"")</f>
        <v>566.97471501316045</v>
      </c>
    </row>
    <row r="61" spans="2:12" x14ac:dyDescent="0.3">
      <c r="B61" s="30">
        <f ca="1">IFERROR(IF(YEARFRAC($B$28,IF(DATE(YEAR(B60),MONTH(B60),15)&gt;B60,DATE(YEAR(B60),MONTH(B60),15),DATE(YEAR(B60),MONTH(B60)+1,1)))&gt;$H$16,"",IF(DATE(YEAR(B60),MONTH(B60),15)&gt;B60,DATE(YEAR(B60),MONTH(B60),15),DATE(YEAR(B60),MONTH(B60)+1,1))),"")</f>
        <v>41974</v>
      </c>
      <c r="C61" s="33">
        <f ca="1">IF(B61&lt;&gt;"",IF(AND(MONTH(B61)=1,DAY(B61)=1),C60*(1+$H$10),C60),"")</f>
        <v>42000</v>
      </c>
      <c r="D61" s="33">
        <f ca="1">IF(C61&lt;&gt;"",C61*$H$8/24,"")</f>
        <v>105</v>
      </c>
      <c r="E61" s="33">
        <f ca="1">IF(D61&lt;&gt;"",C61*$H$9/24,"")</f>
        <v>52.5</v>
      </c>
      <c r="F61" s="33">
        <f ca="1">IF(E61&lt;&gt;"",F60*(1+$H$11-$H$13)^YEARFRAC(B60,B61,1)+D61+E61,"")</f>
        <v>57983.621540099317</v>
      </c>
      <c r="G61" s="33">
        <f ca="1">IF(E61&lt;&gt;"",F60*((1+$H$11)^YEARFRAC(B60,B61,1)-(1+$H$11-$H$13)^YEARFRAC(B60,B61,1)),"")</f>
        <v>48.304360719416685</v>
      </c>
      <c r="I61" s="30">
        <f ca="1">IFERROR(IF(YEARFRAC($I$28,DATE(YEAR(I60),MONTH(I60)+1,1))&gt;$H$17,"",DATE(YEAR(I60),MONTH(I60)+1,1)),"")</f>
        <v>51622</v>
      </c>
      <c r="J61" s="33">
        <f ca="1">IF(I61&lt;&gt;"",(J60-K60)*(1+($H$12-$H$13)/12),"")</f>
        <v>338090.91426998272</v>
      </c>
      <c r="K61" s="33">
        <f ca="1">IF(J61&lt;&gt;"",-PMT(($H$12-$H$13)/12,12*$H$17,$J$28,0,1),"")</f>
        <v>2516.000773206878</v>
      </c>
      <c r="L61" s="33">
        <f ca="1">IF(K61&lt;&gt;"",J61*$H$13/12,"")</f>
        <v>563.48485711663795</v>
      </c>
    </row>
    <row r="62" spans="2:12" x14ac:dyDescent="0.3">
      <c r="B62" s="30">
        <f ca="1">IFERROR(IF(YEARFRAC($B$28,IF(DATE(YEAR(B61),MONTH(B61),15)&gt;B61,DATE(YEAR(B61),MONTH(B61),15),DATE(YEAR(B61),MONTH(B61)+1,1)))&gt;$H$16,"",IF(DATE(YEAR(B61),MONTH(B61),15)&gt;B61,DATE(YEAR(B61),MONTH(B61),15),DATE(YEAR(B61),MONTH(B61)+1,1))),"")</f>
        <v>41988</v>
      </c>
      <c r="C62" s="33">
        <f ca="1">IF(B62&lt;&gt;"",IF(AND(MONTH(B62)=1,DAY(B62)=1),C61*(1+$H$10),C61),"")</f>
        <v>42000</v>
      </c>
      <c r="D62" s="33">
        <f ca="1">IF(C62&lt;&gt;"",C62*$H$8/24,"")</f>
        <v>105</v>
      </c>
      <c r="E62" s="33">
        <f ca="1">IF(D62&lt;&gt;"",C62*$H$9/24,"")</f>
        <v>52.5</v>
      </c>
      <c r="F62" s="33">
        <f ca="1">IF(E62&lt;&gt;"",F61*(1+$H$11-$H$13)^YEARFRAC(B61,B62,1)+D62+E62,"")</f>
        <v>58228.415199990908</v>
      </c>
      <c r="G62" s="33">
        <f ca="1">IF(E62&lt;&gt;"",F61*((1+$H$11)^YEARFRAC(B61,B62,1)-(1+$H$11-$H$13)^YEARFRAC(B61,B62,1)),"")</f>
        <v>42.4430250958508</v>
      </c>
      <c r="I62" s="30">
        <f ca="1">IFERROR(IF(YEARFRAC($I$28,DATE(YEAR(I61),MONTH(I61)+1,1))&gt;$H$17,"",DATE(YEAR(I61),MONTH(I61)+1,1)),"")</f>
        <v>51653</v>
      </c>
      <c r="J62" s="33">
        <f ca="1">IF(I62&lt;&gt;"",(J61-K61)*(1+($H$12-$H$13)/12),"")</f>
        <v>335994.38213864679</v>
      </c>
      <c r="K62" s="33">
        <f ca="1">IF(J62&lt;&gt;"",-PMT(($H$12-$H$13)/12,12*$H$17,$J$28,0,1),"")</f>
        <v>2516.000773206878</v>
      </c>
      <c r="L62" s="33">
        <f ca="1">IF(K62&lt;&gt;"",J62*$H$13/12,"")</f>
        <v>559.99063689774459</v>
      </c>
    </row>
    <row r="63" spans="2:12" x14ac:dyDescent="0.3">
      <c r="B63" s="30">
        <f ca="1">IFERROR(IF(YEARFRAC($B$28,IF(DATE(YEAR(B62),MONTH(B62),15)&gt;B62,DATE(YEAR(B62),MONTH(B62),15),DATE(YEAR(B62),MONTH(B62)+1,1)))&gt;$H$16,"",IF(DATE(YEAR(B62),MONTH(B62),15)&gt;B62,DATE(YEAR(B62),MONTH(B62),15),DATE(YEAR(B62),MONTH(B62)+1,1))),"")</f>
        <v>42005</v>
      </c>
      <c r="C63" s="33">
        <f ca="1">IF(B63&lt;&gt;"",IF(AND(MONTH(B63)=1,DAY(B63)=1),C62*(1+$H$10),C62),"")</f>
        <v>44100</v>
      </c>
      <c r="D63" s="33">
        <f ca="1">IF(C63&lt;&gt;"",C63*$H$8/24,"")</f>
        <v>110.25</v>
      </c>
      <c r="E63" s="33">
        <f ca="1">IF(D63&lt;&gt;"",C63*$H$9/24,"")</f>
        <v>55.125</v>
      </c>
      <c r="F63" s="33">
        <f ca="1">IF(E63&lt;&gt;"",F62*(1+$H$11-$H$13)^YEARFRAC(B62,B63,1)+D63+E63,"")</f>
        <v>58500.254313058598</v>
      </c>
      <c r="G63" s="33">
        <f ca="1">IF(E63&lt;&gt;"",F62*((1+$H$11)^YEARFRAC(B62,B63,1)-(1+$H$11-$H$13)^YEARFRAC(B62,B63,1)),"")</f>
        <v>51.776280742534105</v>
      </c>
      <c r="I63" s="30">
        <f ca="1">IFERROR(IF(YEARFRAC($I$28,DATE(YEAR(I62),MONTH(I62)+1,1))&gt;$H$17,"",DATE(YEAR(I62),MONTH(I62)+1,1)),"")</f>
        <v>51683</v>
      </c>
      <c r="J63" s="33">
        <f ca="1">IF(I63&lt;&gt;"",(J62-K62)*(1+($H$12-$H$13)/12),"")</f>
        <v>333895.22934214672</v>
      </c>
      <c r="K63" s="33">
        <f ca="1">IF(J63&lt;&gt;"",-PMT(($H$12-$H$13)/12,12*$H$17,$J$28,0,1),"")</f>
        <v>2516.000773206878</v>
      </c>
      <c r="L63" s="33">
        <f ca="1">IF(K63&lt;&gt;"",J63*$H$13/12,"")</f>
        <v>556.49204890357794</v>
      </c>
    </row>
    <row r="64" spans="2:12" x14ac:dyDescent="0.3">
      <c r="B64" s="30">
        <f ca="1">IFERROR(IF(YEARFRAC($B$28,IF(DATE(YEAR(B63),MONTH(B63),15)&gt;B63,DATE(YEAR(B63),MONTH(B63),15),DATE(YEAR(B63),MONTH(B63)+1,1)))&gt;$H$16,"",IF(DATE(YEAR(B63),MONTH(B63),15)&gt;B63,DATE(YEAR(B63),MONTH(B63),15),DATE(YEAR(B63),MONTH(B63)+1,1))),"")</f>
        <v>42019</v>
      </c>
      <c r="C64" s="33">
        <f ca="1">IF(B64&lt;&gt;"",IF(AND(MONTH(B64)=1,DAY(B64)=1),C63*(1+$H$10),C63),"")</f>
        <v>44100</v>
      </c>
      <c r="D64" s="33">
        <f ca="1">IF(C64&lt;&gt;"",C64*$H$8/24,"")</f>
        <v>110.25</v>
      </c>
      <c r="E64" s="33">
        <f ca="1">IF(D64&lt;&gt;"",C64*$H$9/24,"")</f>
        <v>55.125</v>
      </c>
      <c r="F64" s="33">
        <f ca="1">IF(E64&lt;&gt;"",F63*(1+$H$11-$H$13)^YEARFRAC(B63,B64,1)+D64+E64,"")</f>
        <v>58753.700757510269</v>
      </c>
      <c r="G64" s="33">
        <f ca="1">IF(E64&lt;&gt;"",F63*((1+$H$11)^YEARFRAC(B63,B64,1)-(1+$H$11-$H$13)^YEARFRAC(B63,B64,1)),"")</f>
        <v>42.821191501563931</v>
      </c>
      <c r="I64" s="30">
        <f ca="1">IFERROR(IF(YEARFRAC($I$28,DATE(YEAR(I63),MONTH(I63)+1,1))&gt;$H$17,"",DATE(YEAR(I63),MONTH(I63)+1,1)),"")</f>
        <v>51714</v>
      </c>
      <c r="J64" s="33">
        <f ca="1">IF(I64&lt;&gt;"",(J63-K63)*(1+($H$12-$H$13)/12),"")</f>
        <v>331793.45260465099</v>
      </c>
      <c r="K64" s="33">
        <f ca="1">IF(J64&lt;&gt;"",-PMT(($H$12-$H$13)/12,12*$H$17,$J$28,0,1),"")</f>
        <v>2516.000773206878</v>
      </c>
      <c r="L64" s="33">
        <f ca="1">IF(K64&lt;&gt;"",J64*$H$13/12,"")</f>
        <v>552.98908767441833</v>
      </c>
    </row>
    <row r="65" spans="2:12" x14ac:dyDescent="0.3">
      <c r="B65" s="30">
        <f ca="1">IFERROR(IF(YEARFRAC($B$28,IF(DATE(YEAR(B64),MONTH(B64),15)&gt;B64,DATE(YEAR(B64),MONTH(B64),15),DATE(YEAR(B64),MONTH(B64)+1,1)))&gt;$H$16,"",IF(DATE(YEAR(B64),MONTH(B64),15)&gt;B64,DATE(YEAR(B64),MONTH(B64),15),DATE(YEAR(B64),MONTH(B64)+1,1))),"")</f>
        <v>42036</v>
      </c>
      <c r="C65" s="33">
        <f ca="1">IF(B65&lt;&gt;"",IF(AND(MONTH(B65)=1,DAY(B65)=1),C64*(1+$H$10),C64),"")</f>
        <v>44100</v>
      </c>
      <c r="D65" s="33">
        <f ca="1">IF(C65&lt;&gt;"",C65*$H$8/24,"")</f>
        <v>110.25</v>
      </c>
      <c r="E65" s="33">
        <f ca="1">IF(D65&lt;&gt;"",C65*$H$9/24,"")</f>
        <v>55.125</v>
      </c>
      <c r="F65" s="33">
        <f ca="1">IF(E65&lt;&gt;"",F64*(1+$H$11-$H$13)^YEARFRAC(B64,B65,1)+D65+E65,"")</f>
        <v>59026.500296184538</v>
      </c>
      <c r="G65" s="33">
        <f ca="1">IF(E65&lt;&gt;"",F64*((1+$H$11)^YEARFRAC(B64,B65,1)-(1+$H$11-$H$13)^YEARFRAC(B64,B65,1)),"")</f>
        <v>52.243360816802131</v>
      </c>
      <c r="I65" s="30">
        <f ca="1">IFERROR(IF(YEARFRAC($I$28,DATE(YEAR(I64),MONTH(I64)+1,1))&gt;$H$17,"",DATE(YEAR(I64),MONTH(I64)+1,1)),"")</f>
        <v>51745</v>
      </c>
      <c r="J65" s="33">
        <f ca="1">IF(I65&lt;&gt;"",(J64-K64)*(1+($H$12-$H$13)/12),"")</f>
        <v>329689.04864623339</v>
      </c>
      <c r="K65" s="33">
        <f ca="1">IF(J65&lt;&gt;"",-PMT(($H$12-$H$13)/12,12*$H$17,$J$28,0,1),"")</f>
        <v>2516.000773206878</v>
      </c>
      <c r="L65" s="33">
        <f ca="1">IF(K65&lt;&gt;"",J65*$H$13/12,"")</f>
        <v>549.48174774372239</v>
      </c>
    </row>
    <row r="66" spans="2:12" x14ac:dyDescent="0.3">
      <c r="B66" s="30">
        <f ca="1">IFERROR(IF(YEARFRAC($B$28,IF(DATE(YEAR(B65),MONTH(B65),15)&gt;B65,DATE(YEAR(B65),MONTH(B65),15),DATE(YEAR(B65),MONTH(B65)+1,1)))&gt;$H$16,"",IF(DATE(YEAR(B65),MONTH(B65),15)&gt;B65,DATE(YEAR(B65),MONTH(B65),15),DATE(YEAR(B65),MONTH(B65)+1,1))),"")</f>
        <v>42050</v>
      </c>
      <c r="C66" s="33">
        <f ca="1">IF(B66&lt;&gt;"",IF(AND(MONTH(B66)=1,DAY(B66)=1),C65*(1+$H$10),C65),"")</f>
        <v>44100</v>
      </c>
      <c r="D66" s="33">
        <f ca="1">IF(C66&lt;&gt;"",C66*$H$8/24,"")</f>
        <v>110.25</v>
      </c>
      <c r="E66" s="33">
        <f ca="1">IF(D66&lt;&gt;"",C66*$H$9/24,"")</f>
        <v>55.125</v>
      </c>
      <c r="F66" s="33">
        <f ca="1">IF(E66&lt;&gt;"",F65*(1+$H$11-$H$13)^YEARFRAC(B65,B66,1)+D66+E66,"")</f>
        <v>59280.73899777107</v>
      </c>
      <c r="G66" s="33">
        <f ca="1">IF(E66&lt;&gt;"",F65*((1+$H$11)^YEARFRAC(B65,B66,1)-(1+$H$11-$H$13)^YEARFRAC(B65,B66,1)),"")</f>
        <v>43.206394613669623</v>
      </c>
      <c r="I66" s="30">
        <f ca="1">IFERROR(IF(YEARFRAC($I$28,DATE(YEAR(I65),MONTH(I65)+1,1))&gt;$H$17,"",DATE(YEAR(I65),MONTH(I65)+1,1)),"")</f>
        <v>51775</v>
      </c>
      <c r="J66" s="33">
        <f ca="1">IF(I66&lt;&gt;"",(J65-K65)*(1+($H$12-$H$13)/12),"")</f>
        <v>327582.01418286777</v>
      </c>
      <c r="K66" s="33">
        <f ca="1">IF(J66&lt;&gt;"",-PMT(($H$12-$H$13)/12,12*$H$17,$J$28,0,1),"")</f>
        <v>2516.000773206878</v>
      </c>
      <c r="L66" s="33">
        <f ca="1">IF(K66&lt;&gt;"",J66*$H$13/12,"")</f>
        <v>545.97002363811293</v>
      </c>
    </row>
    <row r="67" spans="2:12" x14ac:dyDescent="0.3">
      <c r="B67" s="30">
        <f ca="1">IFERROR(IF(YEARFRAC($B$28,IF(DATE(YEAR(B66),MONTH(B66),15)&gt;B66,DATE(YEAR(B66),MONTH(B66),15),DATE(YEAR(B66),MONTH(B66)+1,1)))&gt;$H$16,"",IF(DATE(YEAR(B66),MONTH(B66),15)&gt;B66,DATE(YEAR(B66),MONTH(B66),15),DATE(YEAR(B66),MONTH(B66)+1,1))),"")</f>
        <v>42064</v>
      </c>
      <c r="C67" s="33">
        <f ca="1">IF(B67&lt;&gt;"",IF(AND(MONTH(B67)=1,DAY(B67)=1),C66*(1+$H$10),C66),"")</f>
        <v>44100</v>
      </c>
      <c r="D67" s="33">
        <f ca="1">IF(C67&lt;&gt;"",C67*$H$8/24,"")</f>
        <v>110.25</v>
      </c>
      <c r="E67" s="33">
        <f ca="1">IF(D67&lt;&gt;"",C67*$H$9/24,"")</f>
        <v>55.125</v>
      </c>
      <c r="F67" s="33">
        <f ca="1">IF(E67&lt;&gt;"",F66*(1+$H$11-$H$13)^YEARFRAC(B66,B67,1)+D67+E67,"")</f>
        <v>59535.360452731024</v>
      </c>
      <c r="G67" s="33">
        <f ca="1">IF(E67&lt;&gt;"",F66*((1+$H$11)^YEARFRAC(B66,B67,1)-(1+$H$11-$H$13)^YEARFRAC(B66,B67,1)),"")</f>
        <v>43.392493020515616</v>
      </c>
      <c r="I67" s="30">
        <f ca="1">IFERROR(IF(YEARFRAC($I$28,DATE(YEAR(I66),MONTH(I66)+1,1))&gt;$H$17,"",DATE(YEAR(I66),MONTH(I66)+1,1)),"")</f>
        <v>51806</v>
      </c>
      <c r="J67" s="33">
        <f ca="1">IF(I67&lt;&gt;"",(J66-K66)*(1+($H$12-$H$13)/12),"")</f>
        <v>325472.34592642298</v>
      </c>
      <c r="K67" s="33">
        <f ca="1">IF(J67&lt;&gt;"",-PMT(($H$12-$H$13)/12,12*$H$17,$J$28,0,1),"")</f>
        <v>2516.000773206878</v>
      </c>
      <c r="L67" s="33">
        <f ca="1">IF(K67&lt;&gt;"",J67*$H$13/12,"")</f>
        <v>542.45390987737164</v>
      </c>
    </row>
    <row r="68" spans="2:12" x14ac:dyDescent="0.3">
      <c r="B68" s="30">
        <f ca="1">IFERROR(IF(YEARFRAC($B$28,IF(DATE(YEAR(B67),MONTH(B67),15)&gt;B67,DATE(YEAR(B67),MONTH(B67),15),DATE(YEAR(B67),MONTH(B67)+1,1)))&gt;$H$16,"",IF(DATE(YEAR(B67),MONTH(B67),15)&gt;B67,DATE(YEAR(B67),MONTH(B67),15),DATE(YEAR(B67),MONTH(B67)+1,1))),"")</f>
        <v>42078</v>
      </c>
      <c r="C68" s="33">
        <f ca="1">IF(B68&lt;&gt;"",IF(AND(MONTH(B68)=1,DAY(B68)=1),C67*(1+$H$10),C67),"")</f>
        <v>44100</v>
      </c>
      <c r="D68" s="33">
        <f ca="1">IF(C68&lt;&gt;"",C68*$H$8/24,"")</f>
        <v>110.25</v>
      </c>
      <c r="E68" s="33">
        <f ca="1">IF(D68&lt;&gt;"",C68*$H$9/24,"")</f>
        <v>55.125</v>
      </c>
      <c r="F68" s="33">
        <f ca="1">IF(E68&lt;&gt;"",F67*(1+$H$11-$H$13)^YEARFRAC(B67,B68,1)+D68+E68,"")</f>
        <v>59790.365237295096</v>
      </c>
      <c r="G68" s="33">
        <f ca="1">IF(E68&lt;&gt;"",F67*((1+$H$11)^YEARFRAC(B67,B68,1)-(1+$H$11-$H$13)^YEARFRAC(B67,B68,1)),"")</f>
        <v>43.578871596323161</v>
      </c>
      <c r="I68" s="30">
        <f ca="1">IFERROR(IF(YEARFRAC($I$28,DATE(YEAR(I67),MONTH(I67)+1,1))&gt;$H$17,"",DATE(YEAR(I67),MONTH(I67)+1,1)),"")</f>
        <v>51836</v>
      </c>
      <c r="J68" s="33">
        <f ca="1">IF(I68&lt;&gt;"",(J67-K67)*(1+($H$12-$H$13)/12),"")</f>
        <v>323360.04058465763</v>
      </c>
      <c r="K68" s="33">
        <f ca="1">IF(J68&lt;&gt;"",-PMT(($H$12-$H$13)/12,12*$H$17,$J$28,0,1),"")</f>
        <v>2516.000773206878</v>
      </c>
      <c r="L68" s="33">
        <f ca="1">IF(K68&lt;&gt;"",J68*$H$13/12,"")</f>
        <v>538.93340097442945</v>
      </c>
    </row>
    <row r="69" spans="2:12" x14ac:dyDescent="0.3">
      <c r="B69" s="30">
        <f ca="1">IFERROR(IF(YEARFRAC($B$28,IF(DATE(YEAR(B68),MONTH(B68),15)&gt;B68,DATE(YEAR(B68),MONTH(B68),15),DATE(YEAR(B68),MONTH(B68)+1,1)))&gt;$H$16,"",IF(DATE(YEAR(B68),MONTH(B68),15)&gt;B68,DATE(YEAR(B68),MONTH(B68),15),DATE(YEAR(B68),MONTH(B68)+1,1))),"")</f>
        <v>42095</v>
      </c>
      <c r="C69" s="33">
        <f ca="1">IF(B69&lt;&gt;"",IF(AND(MONTH(B69)=1,DAY(B69)=1),C68*(1+$H$10),C68),"")</f>
        <v>44100</v>
      </c>
      <c r="D69" s="33">
        <f ca="1">IF(C69&lt;&gt;"",C69*$H$8/24,"")</f>
        <v>110.25</v>
      </c>
      <c r="E69" s="33">
        <f ca="1">IF(D69&lt;&gt;"",C69*$H$9/24,"")</f>
        <v>55.125</v>
      </c>
      <c r="F69" s="33">
        <f ca="1">IF(E69&lt;&gt;"",F68*(1+$H$11-$H$13)^YEARFRAC(B68,B69,1)+D69+E69,"")</f>
        <v>60065.060200462889</v>
      </c>
      <c r="G69" s="33">
        <f ca="1">IF(E69&lt;&gt;"",F68*((1+$H$11)^YEARFRAC(B68,B69,1)-(1+$H$11-$H$13)^YEARFRAC(B68,B69,1)),"")</f>
        <v>53.165155287024298</v>
      </c>
      <c r="I69" s="30">
        <f ca="1">IFERROR(IF(YEARFRAC($I$28,DATE(YEAR(I68),MONTH(I68)+1,1))&gt;$H$17,"",DATE(YEAR(I68),MONTH(I68)+1,1)),"")</f>
        <v>51867</v>
      </c>
      <c r="J69" s="33">
        <f ca="1">IF(I69&lt;&gt;"",(J68-K68)*(1+($H$12-$H$13)/12),"")</f>
        <v>321245.09486121504</v>
      </c>
      <c r="K69" s="33">
        <f ca="1">IF(J69&lt;&gt;"",-PMT(($H$12-$H$13)/12,12*$H$17,$J$28,0,1),"")</f>
        <v>2516.000773206878</v>
      </c>
      <c r="L69" s="33">
        <f ca="1">IF(K69&lt;&gt;"",J69*$H$13/12,"")</f>
        <v>535.40849143535843</v>
      </c>
    </row>
    <row r="70" spans="2:12" x14ac:dyDescent="0.3">
      <c r="B70" s="30">
        <f ca="1">IFERROR(IF(YEARFRAC($B$28,IF(DATE(YEAR(B69),MONTH(B69),15)&gt;B69,DATE(YEAR(B69),MONTH(B69),15),DATE(YEAR(B69),MONTH(B69)+1,1)))&gt;$H$16,"",IF(DATE(YEAR(B69),MONTH(B69),15)&gt;B69,DATE(YEAR(B69),MONTH(B69),15),DATE(YEAR(B69),MONTH(B69)+1,1))),"")</f>
        <v>42109</v>
      </c>
      <c r="C70" s="33">
        <f ca="1">IF(B70&lt;&gt;"",IF(AND(MONTH(B70)=1,DAY(B70)=1),C69*(1+$H$10),C69),"")</f>
        <v>44100</v>
      </c>
      <c r="D70" s="33">
        <f ca="1">IF(C70&lt;&gt;"",C70*$H$8/24,"")</f>
        <v>110.25</v>
      </c>
      <c r="E70" s="33">
        <f ca="1">IF(D70&lt;&gt;"",C70*$H$9/24,"")</f>
        <v>55.125</v>
      </c>
      <c r="F70" s="33">
        <f ca="1">IF(E70&lt;&gt;"",F69*(1+$H$11-$H$13)^YEARFRAC(B69,B70,1)+D70+E70,"")</f>
        <v>60320.862441763798</v>
      </c>
      <c r="G70" s="33">
        <f ca="1">IF(E70&lt;&gt;"",F69*((1+$H$11)^YEARFRAC(B69,B70,1)-(1+$H$11-$H$13)^YEARFRAC(B69,B70,1)),"")</f>
        <v>43.966602805397464</v>
      </c>
      <c r="I70" s="30">
        <f ca="1">IFERROR(IF(YEARFRAC($I$28,DATE(YEAR(I69),MONTH(I69)+1,1))&gt;$H$17,"",DATE(YEAR(I69),MONTH(I69)+1,1)),"")</f>
        <v>51898</v>
      </c>
      <c r="J70" s="33">
        <f ca="1">IF(I70&lt;&gt;"",(J69-K69)*(1+($H$12-$H$13)/12),"")</f>
        <v>319127.50545561814</v>
      </c>
      <c r="K70" s="33">
        <f ca="1">IF(J70&lt;&gt;"",-PMT(($H$12-$H$13)/12,12*$H$17,$J$28,0,1),"")</f>
        <v>2516.000773206878</v>
      </c>
      <c r="L70" s="33">
        <f ca="1">IF(K70&lt;&gt;"",J70*$H$13/12,"")</f>
        <v>531.87917575936365</v>
      </c>
    </row>
    <row r="71" spans="2:12" x14ac:dyDescent="0.3">
      <c r="B71" s="30">
        <f ca="1">IFERROR(IF(YEARFRAC($B$28,IF(DATE(YEAR(B70),MONTH(B70),15)&gt;B70,DATE(YEAR(B70),MONTH(B70),15),DATE(YEAR(B70),MONTH(B70)+1,1)))&gt;$H$16,"",IF(DATE(YEAR(B70),MONTH(B70),15)&gt;B70,DATE(YEAR(B70),MONTH(B70),15),DATE(YEAR(B70),MONTH(B70)+1,1))),"")</f>
        <v>42125</v>
      </c>
      <c r="C71" s="33">
        <f ca="1">IF(B71&lt;&gt;"",IF(AND(MONTH(B71)=1,DAY(B71)=1),C70*(1+$H$10),C70),"")</f>
        <v>44100</v>
      </c>
      <c r="D71" s="33">
        <f ca="1">IF(C71&lt;&gt;"",C71*$H$8/24,"")</f>
        <v>110.25</v>
      </c>
      <c r="E71" s="33">
        <f ca="1">IF(D71&lt;&gt;"",C71*$H$9/24,"")</f>
        <v>55.125</v>
      </c>
      <c r="F71" s="33">
        <f ca="1">IF(E71&lt;&gt;"",F70*(1+$H$11-$H$13)^YEARFRAC(B70,B71,1)+D71+E71,"")</f>
        <v>60590.034138748728</v>
      </c>
      <c r="G71" s="33">
        <f ca="1">IF(E71&lt;&gt;"",F70*((1+$H$11)^YEARFRAC(B70,B71,1)-(1+$H$11-$H$13)^YEARFRAC(B70,B71,1)),"")</f>
        <v>50.475018099941266</v>
      </c>
      <c r="I71" s="30">
        <f ca="1">IFERROR(IF(YEARFRAC($I$28,DATE(YEAR(I70),MONTH(I70)+1,1))&gt;$H$17,"",DATE(YEAR(I70),MONTH(I70)+1,1)),"")</f>
        <v>51926</v>
      </c>
      <c r="J71" s="33">
        <f ca="1">IF(I71&lt;&gt;"",(J70-K70)*(1+($H$12-$H$13)/12),"")</f>
        <v>317007.26906326425</v>
      </c>
      <c r="K71" s="33">
        <f ca="1">IF(J71&lt;&gt;"",-PMT(($H$12-$H$13)/12,12*$H$17,$J$28,0,1),"")</f>
        <v>2516.000773206878</v>
      </c>
      <c r="L71" s="33">
        <f ca="1">IF(K71&lt;&gt;"",J71*$H$13/12,"")</f>
        <v>528.34544843877381</v>
      </c>
    </row>
    <row r="72" spans="2:12" x14ac:dyDescent="0.3">
      <c r="B72" s="30">
        <f ca="1">IFERROR(IF(YEARFRAC($B$28,IF(DATE(YEAR(B71),MONTH(B71),15)&gt;B71,DATE(YEAR(B71),MONTH(B71),15),DATE(YEAR(B71),MONTH(B71)+1,1)))&gt;$H$16,"",IF(DATE(YEAR(B71),MONTH(B71),15)&gt;B71,DATE(YEAR(B71),MONTH(B71),15),DATE(YEAR(B71),MONTH(B71)+1,1))),"")</f>
        <v>42139</v>
      </c>
      <c r="C72" s="33">
        <f ca="1">IF(B72&lt;&gt;"",IF(AND(MONTH(B72)=1,DAY(B72)=1),C71*(1+$H$10),C71),"")</f>
        <v>44100</v>
      </c>
      <c r="D72" s="33">
        <f ca="1">IF(C72&lt;&gt;"",C72*$H$8/24,"")</f>
        <v>110.25</v>
      </c>
      <c r="E72" s="33">
        <f ca="1">IF(D72&lt;&gt;"",C72*$H$9/24,"")</f>
        <v>55.125</v>
      </c>
      <c r="F72" s="33">
        <f ca="1">IF(E72&lt;&gt;"",F71*(1+$H$11-$H$13)^YEARFRAC(B71,B72,1)+D72+E72,"")</f>
        <v>60846.626722135959</v>
      </c>
      <c r="G72" s="33">
        <f ca="1">IF(E72&lt;&gt;"",F71*((1+$H$11)^YEARFRAC(B71,B72,1)-(1+$H$11-$H$13)^YEARFRAC(B71,B72,1)),"")</f>
        <v>44.350874802308255</v>
      </c>
      <c r="I72" s="30">
        <f ca="1">IFERROR(IF(YEARFRAC($I$28,DATE(YEAR(I71),MONTH(I71)+1,1))&gt;$H$17,"",DATE(YEAR(I71),MONTH(I71)+1,1)),"")</f>
        <v>51957</v>
      </c>
      <c r="J72" s="33">
        <f ca="1">IF(I72&lt;&gt;"",(J71-K71)*(1+($H$12-$H$13)/12),"")</f>
        <v>314884.38237541995</v>
      </c>
      <c r="K72" s="33">
        <f ca="1">IF(J72&lt;&gt;"",-PMT(($H$12-$H$13)/12,12*$H$17,$J$28,0,1),"")</f>
        <v>2516.000773206878</v>
      </c>
      <c r="L72" s="33">
        <f ca="1">IF(K72&lt;&gt;"",J72*$H$13/12,"")</f>
        <v>524.80730395903322</v>
      </c>
    </row>
    <row r="73" spans="2:12" x14ac:dyDescent="0.3">
      <c r="B73" s="30">
        <f ca="1">IFERROR(IF(YEARFRAC($B$28,IF(DATE(YEAR(B72),MONTH(B72),15)&gt;B72,DATE(YEAR(B72),MONTH(B72),15),DATE(YEAR(B72),MONTH(B72)+1,1)))&gt;$H$16,"",IF(DATE(YEAR(B72),MONTH(B72),15)&gt;B72,DATE(YEAR(B72),MONTH(B72),15),DATE(YEAR(B72),MONTH(B72)+1,1))),"")</f>
        <v>42156</v>
      </c>
      <c r="C73" s="33">
        <f ca="1">IF(B73&lt;&gt;"",IF(AND(MONTH(B73)=1,DAY(B73)=1),C72*(1+$H$10),C72),"")</f>
        <v>44100</v>
      </c>
      <c r="D73" s="33">
        <f ca="1">IF(C73&lt;&gt;"",C73*$H$8/24,"")</f>
        <v>110.25</v>
      </c>
      <c r="E73" s="33">
        <f ca="1">IF(D73&lt;&gt;"",C73*$H$9/24,"")</f>
        <v>55.125</v>
      </c>
      <c r="F73" s="33">
        <f ca="1">IF(E73&lt;&gt;"",F72*(1+$H$11-$H$13)^YEARFRAC(B72,B73,1)+D73+E73,"")</f>
        <v>61123.252940718565</v>
      </c>
      <c r="G73" s="33">
        <f ca="1">IF(E73&lt;&gt;"",F72*((1+$H$11)^YEARFRAC(B72,B73,1)-(1+$H$11-$H$13)^YEARFRAC(B72,B73,1)),"")</f>
        <v>54.104375270752364</v>
      </c>
      <c r="I73" s="30">
        <f ca="1">IFERROR(IF(YEARFRAC($I$28,DATE(YEAR(I72),MONTH(I72)+1,1))&gt;$H$17,"",DATE(YEAR(I72),MONTH(I72)+1,1)),"")</f>
        <v>51987</v>
      </c>
      <c r="J73" s="33">
        <f ca="1">IF(I73&lt;&gt;"",(J72-K72)*(1+($H$12-$H$13)/12),"")</f>
        <v>312758.84207921586</v>
      </c>
      <c r="K73" s="33">
        <f ca="1">IF(J73&lt;&gt;"",-PMT(($H$12-$H$13)/12,12*$H$17,$J$28,0,1),"")</f>
        <v>2516.000773206878</v>
      </c>
      <c r="L73" s="33">
        <f ca="1">IF(K73&lt;&gt;"",J73*$H$13/12,"")</f>
        <v>521.26473679869309</v>
      </c>
    </row>
    <row r="74" spans="2:12" x14ac:dyDescent="0.3">
      <c r="B74" s="30">
        <f ca="1">IFERROR(IF(YEARFRAC($B$28,IF(DATE(YEAR(B73),MONTH(B73),15)&gt;B73,DATE(YEAR(B73),MONTH(B73),15),DATE(YEAR(B73),MONTH(B73)+1,1)))&gt;$H$16,"",IF(DATE(YEAR(B73),MONTH(B73),15)&gt;B73,DATE(YEAR(B73),MONTH(B73),15),DATE(YEAR(B73),MONTH(B73)+1,1))),"")</f>
        <v>42170</v>
      </c>
      <c r="C74" s="33">
        <f ca="1">IF(B74&lt;&gt;"",IF(AND(MONTH(B74)=1,DAY(B74)=1),C73*(1+$H$10),C73),"")</f>
        <v>44100</v>
      </c>
      <c r="D74" s="33">
        <f ca="1">IF(C74&lt;&gt;"",C74*$H$8/24,"")</f>
        <v>110.25</v>
      </c>
      <c r="E74" s="33">
        <f ca="1">IF(D74&lt;&gt;"",C74*$H$9/24,"")</f>
        <v>55.125</v>
      </c>
      <c r="F74" s="33">
        <f ca="1">IF(E74&lt;&gt;"",F73*(1+$H$11-$H$13)^YEARFRAC(B73,B74,1)+D74+E74,"")</f>
        <v>61380.648278737375</v>
      </c>
      <c r="G74" s="33">
        <f ca="1">IF(E74&lt;&gt;"",F73*((1+$H$11)^YEARFRAC(B73,B74,1)-(1+$H$11-$H$13)^YEARFRAC(B73,B74,1)),"")</f>
        <v>44.741181899251728</v>
      </c>
      <c r="I74" s="30">
        <f ca="1">IFERROR(IF(YEARFRAC($I$28,DATE(YEAR(I73),MONTH(I73)+1,1))&gt;$H$17,"",DATE(YEAR(I73),MONTH(I73)+1,1)),"")</f>
        <v>52018</v>
      </c>
      <c r="J74" s="33">
        <f ca="1">IF(I74&lt;&gt;"",(J73-K73)*(1+($H$12-$H$13)/12),"")</f>
        <v>310630.64485764148</v>
      </c>
      <c r="K74" s="33">
        <f ca="1">IF(J74&lt;&gt;"",-PMT(($H$12-$H$13)/12,12*$H$17,$J$28,0,1),"")</f>
        <v>2516.000773206878</v>
      </c>
      <c r="L74" s="33">
        <f ca="1">IF(K74&lt;&gt;"",J74*$H$13/12,"")</f>
        <v>517.71774142940251</v>
      </c>
    </row>
    <row r="75" spans="2:12" x14ac:dyDescent="0.3">
      <c r="B75" s="30">
        <f ca="1">IFERROR(IF(YEARFRAC($B$28,IF(DATE(YEAR(B74),MONTH(B74),15)&gt;B74,DATE(YEAR(B74),MONTH(B74),15),DATE(YEAR(B74),MONTH(B74)+1,1)))&gt;$H$16,"",IF(DATE(YEAR(B74),MONTH(B74),15)&gt;B74,DATE(YEAR(B74),MONTH(B74),15),DATE(YEAR(B74),MONTH(B74)+1,1))),"")</f>
        <v>42186</v>
      </c>
      <c r="C75" s="33">
        <f ca="1">IF(B75&lt;&gt;"",IF(AND(MONTH(B75)=1,DAY(B75)=1),C74*(1+$H$10),C74),"")</f>
        <v>44100</v>
      </c>
      <c r="D75" s="33">
        <f ca="1">IF(C75&lt;&gt;"",C75*$H$8/24,"")</f>
        <v>110.25</v>
      </c>
      <c r="E75" s="33">
        <f ca="1">IF(D75&lt;&gt;"",C75*$H$9/24,"")</f>
        <v>55.125</v>
      </c>
      <c r="F75" s="33">
        <f ca="1">IF(E75&lt;&gt;"",F74*(1+$H$11-$H$13)^YEARFRAC(B74,B75,1)+D75+E75,"")</f>
        <v>61651.643594698173</v>
      </c>
      <c r="G75" s="33">
        <f ca="1">IF(E75&lt;&gt;"",F74*((1+$H$11)^YEARFRAC(B74,B75,1)-(1+$H$11-$H$13)^YEARFRAC(B74,B75,1)),"")</f>
        <v>51.361820893169671</v>
      </c>
      <c r="I75" s="30">
        <f ca="1">IFERROR(IF(YEARFRAC($I$28,DATE(YEAR(I74),MONTH(I74)+1,1))&gt;$H$17,"",DATE(YEAR(I74),MONTH(I74)+1,1)),"")</f>
        <v>52048</v>
      </c>
      <c r="J75" s="33">
        <f ca="1">IF(I75&lt;&gt;"",(J74-K74)*(1+($H$12-$H$13)/12),"")</f>
        <v>308499.78738954011</v>
      </c>
      <c r="K75" s="33">
        <f ca="1">IF(J75&lt;&gt;"",-PMT(($H$12-$H$13)/12,12*$H$17,$J$28,0,1),"")</f>
        <v>2516.000773206878</v>
      </c>
      <c r="L75" s="33">
        <f ca="1">IF(K75&lt;&gt;"",J75*$H$13/12,"")</f>
        <v>514.1663123159002</v>
      </c>
    </row>
    <row r="76" spans="2:12" x14ac:dyDescent="0.3">
      <c r="B76" s="30">
        <f ca="1">IFERROR(IF(YEARFRAC($B$28,IF(DATE(YEAR(B75),MONTH(B75),15)&gt;B75,DATE(YEAR(B75),MONTH(B75),15),DATE(YEAR(B75),MONTH(B75)+1,1)))&gt;$H$16,"",IF(DATE(YEAR(B75),MONTH(B75),15)&gt;B75,DATE(YEAR(B75),MONTH(B75),15),DATE(YEAR(B75),MONTH(B75)+1,1))),"")</f>
        <v>42200</v>
      </c>
      <c r="C76" s="33">
        <f ca="1">IF(B76&lt;&gt;"",IF(AND(MONTH(B76)=1,DAY(B76)=1),C75*(1+$H$10),C75),"")</f>
        <v>44100</v>
      </c>
      <c r="D76" s="33">
        <f ca="1">IF(C76&lt;&gt;"",C76*$H$8/24,"")</f>
        <v>110.25</v>
      </c>
      <c r="E76" s="33">
        <f ca="1">IF(D76&lt;&gt;"",C76*$H$9/24,"")</f>
        <v>55.125</v>
      </c>
      <c r="F76" s="33">
        <f ca="1">IF(E76&lt;&gt;"",F75*(1+$H$11-$H$13)^YEARFRAC(B75,B76,1)+D76+E76,"")</f>
        <v>61909.834418628576</v>
      </c>
      <c r="G76" s="33">
        <f ca="1">IF(E76&lt;&gt;"",F75*((1+$H$11)^YEARFRAC(B75,B76,1)-(1+$H$11-$H$13)^YEARFRAC(B75,B76,1)),"")</f>
        <v>45.127954873957357</v>
      </c>
      <c r="I76" s="30">
        <f ca="1">IFERROR(IF(YEARFRAC($I$28,DATE(YEAR(I75),MONTH(I75)+1,1))&gt;$H$17,"",DATE(YEAR(I75),MONTH(I75)+1,1)),"")</f>
        <v>52079</v>
      </c>
      <c r="J76" s="33">
        <f ca="1">IF(I76&lt;&gt;"",(J75-K75)*(1+($H$12-$H$13)/12),"")</f>
        <v>306366.26634960365</v>
      </c>
      <c r="K76" s="33">
        <f ca="1">IF(J76&lt;&gt;"",-PMT(($H$12-$H$13)/12,12*$H$17,$J$28,0,1),"")</f>
        <v>2516.000773206878</v>
      </c>
      <c r="L76" s="33">
        <f ca="1">IF(K76&lt;&gt;"",J76*$H$13/12,"")</f>
        <v>510.61044391600609</v>
      </c>
    </row>
    <row r="77" spans="2:12" x14ac:dyDescent="0.3">
      <c r="B77" s="30">
        <f ca="1">IFERROR(IF(YEARFRAC($B$28,IF(DATE(YEAR(B76),MONTH(B76),15)&gt;B76,DATE(YEAR(B76),MONTH(B76),15),DATE(YEAR(B76),MONTH(B76)+1,1)))&gt;$H$16,"",IF(DATE(YEAR(B76),MONTH(B76),15)&gt;B76,DATE(YEAR(B76),MONTH(B76),15),DATE(YEAR(B76),MONTH(B76)+1,1))),"")</f>
        <v>42217</v>
      </c>
      <c r="C77" s="33">
        <f ca="1">IF(B77&lt;&gt;"",IF(AND(MONTH(B77)=1,DAY(B77)=1),C76*(1+$H$10),C76),"")</f>
        <v>44100</v>
      </c>
      <c r="D77" s="33">
        <f ca="1">IF(C77&lt;&gt;"",C77*$H$8/24,"")</f>
        <v>110.25</v>
      </c>
      <c r="E77" s="33">
        <f ca="1">IF(D77&lt;&gt;"",C77*$H$9/24,"")</f>
        <v>55.125</v>
      </c>
      <c r="F77" s="33">
        <f ca="1">IF(E77&lt;&gt;"",F76*(1+$H$11-$H$13)^YEARFRAC(B76,B77,1)+D77+E77,"")</f>
        <v>62188.404592993342</v>
      </c>
      <c r="G77" s="33">
        <f ca="1">IF(E77&lt;&gt;"",F76*((1+$H$11)^YEARFRAC(B76,B77,1)-(1+$H$11-$H$13)^YEARFRAC(B76,B77,1)),"")</f>
        <v>55.049771775056222</v>
      </c>
      <c r="I77" s="30">
        <f ca="1">IFERROR(IF(YEARFRAC($I$28,DATE(YEAR(I76),MONTH(I76)+1,1))&gt;$H$17,"",DATE(YEAR(I76),MONTH(I76)+1,1)),"")</f>
        <v>52110</v>
      </c>
      <c r="J77" s="33">
        <f ca="1">IF(I77&lt;&gt;"",(J76-K76)*(1+($H$12-$H$13)/12),"")</f>
        <v>304230.07840836729</v>
      </c>
      <c r="K77" s="33">
        <f ca="1">IF(J77&lt;&gt;"",-PMT(($H$12-$H$13)/12,12*$H$17,$J$28,0,1),"")</f>
        <v>2516.000773206878</v>
      </c>
      <c r="L77" s="33">
        <f ca="1">IF(K77&lt;&gt;"",J77*$H$13/12,"")</f>
        <v>507.0501306806122</v>
      </c>
    </row>
    <row r="78" spans="2:12" x14ac:dyDescent="0.3">
      <c r="B78" s="30">
        <f ca="1">IFERROR(IF(YEARFRAC($B$28,IF(DATE(YEAR(B77),MONTH(B77),15)&gt;B77,DATE(YEAR(B77),MONTH(B77),15),DATE(YEAR(B77),MONTH(B77)+1,1)))&gt;$H$16,"",IF(DATE(YEAR(B77),MONTH(B77),15)&gt;B77,DATE(YEAR(B77),MONTH(B77),15),DATE(YEAR(B77),MONTH(B77)+1,1))),"")</f>
        <v>42231</v>
      </c>
      <c r="C78" s="33">
        <f ca="1">IF(B78&lt;&gt;"",IF(AND(MONTH(B78)=1,DAY(B78)=1),C77*(1+$H$10),C77),"")</f>
        <v>44100</v>
      </c>
      <c r="D78" s="33">
        <f ca="1">IF(C78&lt;&gt;"",C78*$H$8/24,"")</f>
        <v>110.25</v>
      </c>
      <c r="E78" s="33">
        <f ca="1">IF(D78&lt;&gt;"",C78*$H$9/24,"")</f>
        <v>55.125</v>
      </c>
      <c r="F78" s="33">
        <f ca="1">IF(E78&lt;&gt;"",F77*(1+$H$11-$H$13)^YEARFRAC(B77,B78,1)+D78+E78,"")</f>
        <v>62447.403504290211</v>
      </c>
      <c r="G78" s="33">
        <f ca="1">IF(E78&lt;&gt;"",F77*((1+$H$11)^YEARFRAC(B77,B78,1)-(1+$H$11-$H$13)^YEARFRAC(B77,B78,1)),"")</f>
        <v>45.520854798384477</v>
      </c>
      <c r="I78" s="30">
        <f ca="1">IFERROR(IF(YEARFRAC($I$28,DATE(YEAR(I77),MONTH(I77)+1,1))&gt;$H$17,"",DATE(YEAR(I77),MONTH(I77)+1,1)),"")</f>
        <v>52140</v>
      </c>
      <c r="J78" s="33">
        <f ca="1">IF(I78&lt;&gt;"",(J77-K77)*(1+($H$12-$H$13)/12),"")</f>
        <v>302091.22023220436</v>
      </c>
      <c r="K78" s="33">
        <f ca="1">IF(J78&lt;&gt;"",-PMT(($H$12-$H$13)/12,12*$H$17,$J$28,0,1),"")</f>
        <v>2516.000773206878</v>
      </c>
      <c r="L78" s="33">
        <f ca="1">IF(K78&lt;&gt;"",J78*$H$13/12,"")</f>
        <v>503.485367053674</v>
      </c>
    </row>
    <row r="79" spans="2:12" x14ac:dyDescent="0.3">
      <c r="B79" s="30">
        <f ca="1">IFERROR(IF(YEARFRAC($B$28,IF(DATE(YEAR(B78),MONTH(B78),15)&gt;B78,DATE(YEAR(B78),MONTH(B78),15),DATE(YEAR(B78),MONTH(B78)+1,1)))&gt;$H$16,"",IF(DATE(YEAR(B78),MONTH(B78),15)&gt;B78,DATE(YEAR(B78),MONTH(B78),15),DATE(YEAR(B78),MONTH(B78)+1,1))),"")</f>
        <v>42248</v>
      </c>
      <c r="C79" s="33">
        <f ca="1">IF(B79&lt;&gt;"",IF(AND(MONTH(B79)=1,DAY(B79)=1),C78*(1+$H$10),C78),"")</f>
        <v>44100</v>
      </c>
      <c r="D79" s="33">
        <f ca="1">IF(C79&lt;&gt;"",C79*$H$8/24,"")</f>
        <v>110.25</v>
      </c>
      <c r="E79" s="33">
        <f ca="1">IF(D79&lt;&gt;"",C79*$H$9/24,"")</f>
        <v>55.125</v>
      </c>
      <c r="F79" s="33">
        <f ca="1">IF(E79&lt;&gt;"",F78*(1+$H$11-$H$13)^YEARFRAC(B78,B79,1)+D79+E79,"")</f>
        <v>62726.956563312255</v>
      </c>
      <c r="G79" s="33">
        <f ca="1">IF(E79&lt;&gt;"",F78*((1+$H$11)^YEARFRAC(B78,B79,1)-(1+$H$11-$H$13)^YEARFRAC(B78,B79,1)),"")</f>
        <v>55.527774272670619</v>
      </c>
      <c r="I79" s="30">
        <f ca="1">IFERROR(IF(YEARFRAC($I$28,DATE(YEAR(I78),MONTH(I78)+1,1))&gt;$H$17,"",DATE(YEAR(I78),MONTH(I78)+1,1)),"")</f>
        <v>52171</v>
      </c>
      <c r="J79" s="33">
        <f ca="1">IF(I79&lt;&gt;"",(J78-K78)*(1+($H$12-$H$13)/12),"")</f>
        <v>299949.68848332122</v>
      </c>
      <c r="K79" s="33">
        <f ca="1">IF(J79&lt;&gt;"",-PMT(($H$12-$H$13)/12,12*$H$17,$J$28,0,1),"")</f>
        <v>2516.000773206878</v>
      </c>
      <c r="L79" s="33">
        <f ca="1">IF(K79&lt;&gt;"",J79*$H$13/12,"")</f>
        <v>499.91614747220206</v>
      </c>
    </row>
    <row r="80" spans="2:12" x14ac:dyDescent="0.3">
      <c r="B80" s="30">
        <f ca="1">IFERROR(IF(YEARFRAC($B$28,IF(DATE(YEAR(B79),MONTH(B79),15)&gt;B79,DATE(YEAR(B79),MONTH(B79),15),DATE(YEAR(B79),MONTH(B79)+1,1)))&gt;$H$16,"",IF(DATE(YEAR(B79),MONTH(B79),15)&gt;B79,DATE(YEAR(B79),MONTH(B79),15),DATE(YEAR(B79),MONTH(B79)+1,1))),"")</f>
        <v>42262</v>
      </c>
      <c r="C80" s="33">
        <f ca="1">IF(B80&lt;&gt;"",IF(AND(MONTH(B80)=1,DAY(B80)=1),C79*(1+$H$10),C79),"")</f>
        <v>44100</v>
      </c>
      <c r="D80" s="33">
        <f ca="1">IF(C80&lt;&gt;"",C80*$H$8/24,"")</f>
        <v>110.25</v>
      </c>
      <c r="E80" s="33">
        <f ca="1">IF(D80&lt;&gt;"",C80*$H$9/24,"")</f>
        <v>55.125</v>
      </c>
      <c r="F80" s="33">
        <f ca="1">IF(E80&lt;&gt;"",F79*(1+$H$11-$H$13)^YEARFRAC(B79,B80,1)+D80+E80,"")</f>
        <v>62986.766258262891</v>
      </c>
      <c r="G80" s="33">
        <f ca="1">IF(E80&lt;&gt;"",F79*((1+$H$11)^YEARFRAC(B79,B80,1)-(1+$H$11-$H$13)^YEARFRAC(B79,B80,1)),"")</f>
        <v>45.915065683881821</v>
      </c>
      <c r="I80" s="30">
        <f ca="1">IFERROR(IF(YEARFRAC($I$28,DATE(YEAR(I79),MONTH(I79)+1,1))&gt;$H$17,"",DATE(YEAR(I79),MONTH(I79)+1,1)),"")</f>
        <v>52201</v>
      </c>
      <c r="J80" s="33">
        <f ca="1">IF(I80&lt;&gt;"",(J79-K79)*(1+($H$12-$H$13)/12),"")</f>
        <v>297805.47981975198</v>
      </c>
      <c r="K80" s="33">
        <f ca="1">IF(J80&lt;&gt;"",-PMT(($H$12-$H$13)/12,12*$H$17,$J$28,0,1),"")</f>
        <v>2516.000773206878</v>
      </c>
      <c r="L80" s="33">
        <f ca="1">IF(K80&lt;&gt;"",J80*$H$13/12,"")</f>
        <v>496.34246636625335</v>
      </c>
    </row>
    <row r="81" spans="2:12" x14ac:dyDescent="0.3">
      <c r="B81" s="30">
        <f ca="1">IFERROR(IF(YEARFRAC($B$28,IF(DATE(YEAR(B80),MONTH(B80),15)&gt;B80,DATE(YEAR(B80),MONTH(B80),15),DATE(YEAR(B80),MONTH(B80)+1,1)))&gt;$H$16,"",IF(DATE(YEAR(B80),MONTH(B80),15)&gt;B80,DATE(YEAR(B80),MONTH(B80),15),DATE(YEAR(B80),MONTH(B80)+1,1))),"")</f>
        <v>42278</v>
      </c>
      <c r="C81" s="33">
        <f ca="1">IF(B81&lt;&gt;"",IF(AND(MONTH(B81)=1,DAY(B81)=1),C80*(1+$H$10),C80),"")</f>
        <v>44100</v>
      </c>
      <c r="D81" s="33">
        <f ca="1">IF(C81&lt;&gt;"",C81*$H$8/24,"")</f>
        <v>110.25</v>
      </c>
      <c r="E81" s="33">
        <f ca="1">IF(D81&lt;&gt;"",C81*$H$9/24,"")</f>
        <v>55.125</v>
      </c>
      <c r="F81" s="33">
        <f ca="1">IF(E81&lt;&gt;"",F80*(1+$H$11-$H$13)^YEARFRAC(B80,B81,1)+D81+E81,"")</f>
        <v>63260.525290365906</v>
      </c>
      <c r="G81" s="33">
        <f ca="1">IF(E81&lt;&gt;"",F80*((1+$H$11)^YEARFRAC(B80,B81,1)-(1+$H$11-$H$13)^YEARFRAC(B80,B81,1)),"")</f>
        <v>52.705781022477481</v>
      </c>
      <c r="I81" s="30">
        <f ca="1">IFERROR(IF(YEARFRAC($I$28,DATE(YEAR(I80),MONTH(I80)+1,1))&gt;$H$17,"",DATE(YEAR(I80),MONTH(I80)+1,1)),"")</f>
        <v>52232</v>
      </c>
      <c r="J81" s="33">
        <f ca="1">IF(I81&lt;&gt;"",(J80-K80)*(1+($H$12-$H$13)/12),"")</f>
        <v>295658.59089535329</v>
      </c>
      <c r="K81" s="33">
        <f ca="1">IF(J81&lt;&gt;"",-PMT(($H$12-$H$13)/12,12*$H$17,$J$28,0,1),"")</f>
        <v>2516.000773206878</v>
      </c>
      <c r="L81" s="33">
        <f ca="1">IF(K81&lt;&gt;"",J81*$H$13/12,"")</f>
        <v>492.76431815892215</v>
      </c>
    </row>
    <row r="82" spans="2:12" x14ac:dyDescent="0.3">
      <c r="B82" s="30">
        <f ca="1">IFERROR(IF(YEARFRAC($B$28,IF(DATE(YEAR(B81),MONTH(B81),15)&gt;B81,DATE(YEAR(B81),MONTH(B81),15),DATE(YEAR(B81),MONTH(B81)+1,1)))&gt;$H$16,"",IF(DATE(YEAR(B81),MONTH(B81),15)&gt;B81,DATE(YEAR(B81),MONTH(B81),15),DATE(YEAR(B81),MONTH(B81)+1,1))),"")</f>
        <v>42292</v>
      </c>
      <c r="C82" s="33">
        <f ca="1">IF(B82&lt;&gt;"",IF(AND(MONTH(B82)=1,DAY(B82)=1),C81*(1+$H$10),C81),"")</f>
        <v>44100</v>
      </c>
      <c r="D82" s="33">
        <f ca="1">IF(C82&lt;&gt;"",C82*$H$8/24,"")</f>
        <v>110.25</v>
      </c>
      <c r="E82" s="33">
        <f ca="1">IF(D82&lt;&gt;"",C82*$H$9/24,"")</f>
        <v>55.125</v>
      </c>
      <c r="F82" s="33">
        <f ca="1">IF(E82&lt;&gt;"",F81*(1+$H$11-$H$13)^YEARFRAC(B81,B82,1)+D82+E82,"")</f>
        <v>63521.138266756214</v>
      </c>
      <c r="G82" s="33">
        <f ca="1">IF(E82&lt;&gt;"",F81*((1+$H$11)^YEARFRAC(B81,B82,1)-(1+$H$11-$H$13)^YEARFRAC(B81,B82,1)),"")</f>
        <v>46.305628920037016</v>
      </c>
      <c r="I82" s="30">
        <f ca="1">IFERROR(IF(YEARFRAC($I$28,DATE(YEAR(I81),MONTH(I81)+1,1))&gt;$H$17,"",DATE(YEAR(I81),MONTH(I81)+1,1)),"")</f>
        <v>52263</v>
      </c>
      <c r="J82" s="33">
        <f ca="1">IF(I82&lt;&gt;"",(J81-K81)*(1+($H$12-$H$13)/12),"")</f>
        <v>293509.01835979911</v>
      </c>
      <c r="K82" s="33">
        <f ca="1">IF(J82&lt;&gt;"",-PMT(($H$12-$H$13)/12,12*$H$17,$J$28,0,1),"")</f>
        <v>2516.000773206878</v>
      </c>
      <c r="L82" s="33">
        <f ca="1">IF(K82&lt;&gt;"",J82*$H$13/12,"")</f>
        <v>489.18169726633187</v>
      </c>
    </row>
    <row r="83" spans="2:12" x14ac:dyDescent="0.3">
      <c r="B83" s="30">
        <f ca="1">IFERROR(IF(YEARFRAC($B$28,IF(DATE(YEAR(B82),MONTH(B82),15)&gt;B82,DATE(YEAR(B82),MONTH(B82),15),DATE(YEAR(B82),MONTH(B82)+1,1)))&gt;$H$16,"",IF(DATE(YEAR(B82),MONTH(B82),15)&gt;B82,DATE(YEAR(B82),MONTH(B82),15),DATE(YEAR(B82),MONTH(B82)+1,1))),"")</f>
        <v>42309</v>
      </c>
      <c r="C83" s="33">
        <f ca="1">IF(B83&lt;&gt;"",IF(AND(MONTH(B83)=1,DAY(B83)=1),C82*(1+$H$10),C82),"")</f>
        <v>44100</v>
      </c>
      <c r="D83" s="33">
        <f ca="1">IF(C83&lt;&gt;"",C83*$H$8/24,"")</f>
        <v>110.25</v>
      </c>
      <c r="E83" s="33">
        <f ca="1">IF(D83&lt;&gt;"",C83*$H$9/24,"")</f>
        <v>55.125</v>
      </c>
      <c r="F83" s="33">
        <f ca="1">IF(E83&lt;&gt;"",F82*(1+$H$11-$H$13)^YEARFRAC(B82,B83,1)+D83+E83,"")</f>
        <v>63802.654529117433</v>
      </c>
      <c r="G83" s="33">
        <f ca="1">IF(E83&lt;&gt;"",F82*((1+$H$11)^YEARFRAC(B82,B83,1)-(1+$H$11-$H$13)^YEARFRAC(B82,B83,1)),"")</f>
        <v>56.482531367012193</v>
      </c>
      <c r="I83" s="30">
        <f ca="1">IFERROR(IF(YEARFRAC($I$28,DATE(YEAR(I82),MONTH(I82)+1,1))&gt;$H$17,"",DATE(YEAR(I82),MONTH(I82)+1,1)),"")</f>
        <v>52291</v>
      </c>
      <c r="J83" s="33">
        <f ca="1">IF(I83&lt;&gt;"",(J82-K82)*(1+($H$12-$H$13)/12),"")</f>
        <v>291356.75885857549</v>
      </c>
      <c r="K83" s="33">
        <f ca="1">IF(J83&lt;&gt;"",-PMT(($H$12-$H$13)/12,12*$H$17,$J$28,0,1),"")</f>
        <v>2516.000773206878</v>
      </c>
      <c r="L83" s="33">
        <f ca="1">IF(K83&lt;&gt;"",J83*$H$13/12,"")</f>
        <v>485.59459809762581</v>
      </c>
    </row>
    <row r="84" spans="2:12" x14ac:dyDescent="0.3">
      <c r="B84" s="30">
        <f ca="1">IFERROR(IF(YEARFRAC($B$28,IF(DATE(YEAR(B83),MONTH(B83),15)&gt;B83,DATE(YEAR(B83),MONTH(B83),15),DATE(YEAR(B83),MONTH(B83)+1,1)))&gt;$H$16,"",IF(DATE(YEAR(B83),MONTH(B83),15)&gt;B83,DATE(YEAR(B83),MONTH(B83),15),DATE(YEAR(B83),MONTH(B83)+1,1))),"")</f>
        <v>42323</v>
      </c>
      <c r="C84" s="33">
        <f ca="1">IF(B84&lt;&gt;"",IF(AND(MONTH(B84)=1,DAY(B84)=1),C83*(1+$H$10),C83),"")</f>
        <v>44100</v>
      </c>
      <c r="D84" s="33">
        <f ca="1">IF(C84&lt;&gt;"",C84*$H$8/24,"")</f>
        <v>110.25</v>
      </c>
      <c r="E84" s="33">
        <f ca="1">IF(D84&lt;&gt;"",C84*$H$9/24,"")</f>
        <v>55.125</v>
      </c>
      <c r="F84" s="33">
        <f ca="1">IF(E84&lt;&gt;"",F83*(1+$H$11-$H$13)^YEARFRAC(B83,B84,1)+D84+E84,"")</f>
        <v>64064.083674697038</v>
      </c>
      <c r="G84" s="33">
        <f ca="1">IF(E84&lt;&gt;"",F83*((1+$H$11)^YEARFRAC(B83,B84,1)-(1+$H$11-$H$13)^YEARFRAC(B83,B84,1)),"")</f>
        <v>46.702458305204225</v>
      </c>
      <c r="I84" s="30">
        <f ca="1">IFERROR(IF(YEARFRAC($I$28,DATE(YEAR(I83),MONTH(I83)+1,1))&gt;$H$17,"",DATE(YEAR(I83),MONTH(I83)+1,1)),"")</f>
        <v>52322</v>
      </c>
      <c r="J84" s="33">
        <f ca="1">IF(I84&lt;&gt;"",(J83-K83)*(1+($H$12-$H$13)/12),"")</f>
        <v>289201.80903297529</v>
      </c>
      <c r="K84" s="33">
        <f ca="1">IF(J84&lt;&gt;"",-PMT(($H$12-$H$13)/12,12*$H$17,$J$28,0,1),"")</f>
        <v>2516.000773206878</v>
      </c>
      <c r="L84" s="33">
        <f ca="1">IF(K84&lt;&gt;"",J84*$H$13/12,"")</f>
        <v>482.00301505495878</v>
      </c>
    </row>
    <row r="85" spans="2:12" x14ac:dyDescent="0.3">
      <c r="B85" s="30">
        <f ca="1">IFERROR(IF(YEARFRAC($B$28,IF(DATE(YEAR(B84),MONTH(B84),15)&gt;B84,DATE(YEAR(B84),MONTH(B84),15),DATE(YEAR(B84),MONTH(B84)+1,1)))&gt;$H$16,"",IF(DATE(YEAR(B84),MONTH(B84),15)&gt;B84,DATE(YEAR(B84),MONTH(B84),15),DATE(YEAR(B84),MONTH(B84)+1,1))),"")</f>
        <v>42339</v>
      </c>
      <c r="C85" s="33">
        <f ca="1">IF(B85&lt;&gt;"",IF(AND(MONTH(B85)=1,DAY(B85)=1),C84*(1+$H$10),C84),"")</f>
        <v>44100</v>
      </c>
      <c r="D85" s="33">
        <f ca="1">IF(C85&lt;&gt;"",C85*$H$8/24,"")</f>
        <v>110.25</v>
      </c>
      <c r="E85" s="33">
        <f ca="1">IF(D85&lt;&gt;"",C85*$H$9/24,"")</f>
        <v>55.125</v>
      </c>
      <c r="F85" s="33">
        <f ca="1">IF(E85&lt;&gt;"",F84*(1+$H$11-$H$13)^YEARFRAC(B84,B85,1)+D85+E85,"")</f>
        <v>64339.696493117153</v>
      </c>
      <c r="G85" s="33">
        <f ca="1">IF(E85&lt;&gt;"",F84*((1+$H$11)^YEARFRAC(B84,B85,1)-(1+$H$11-$H$13)^YEARFRAC(B84,B85,1)),"")</f>
        <v>53.60725381137194</v>
      </c>
      <c r="I85" s="30">
        <f ca="1">IFERROR(IF(YEARFRAC($I$28,DATE(YEAR(I84),MONTH(I84)+1,1))&gt;$H$17,"",DATE(YEAR(I84),MONTH(I84)+1,1)),"")</f>
        <v>52352</v>
      </c>
      <c r="J85" s="33">
        <f ca="1">IF(I85&lt;&gt;"",(J84-K84)*(1+($H$12-$H$13)/12),"")</f>
        <v>287044.16552009311</v>
      </c>
      <c r="K85" s="33">
        <f ca="1">IF(J85&lt;&gt;"",-PMT(($H$12-$H$13)/12,12*$H$17,$J$28,0,1),"")</f>
        <v>2516.000773206878</v>
      </c>
      <c r="L85" s="33">
        <f ca="1">IF(K85&lt;&gt;"",J85*$H$13/12,"")</f>
        <v>478.40694253348852</v>
      </c>
    </row>
    <row r="86" spans="2:12" x14ac:dyDescent="0.3">
      <c r="B86" s="30">
        <f ca="1">IFERROR(IF(YEARFRAC($B$28,IF(DATE(YEAR(B85),MONTH(B85),15)&gt;B85,DATE(YEAR(B85),MONTH(B85),15),DATE(YEAR(B85),MONTH(B85)+1,1)))&gt;$H$16,"",IF(DATE(YEAR(B85),MONTH(B85),15)&gt;B85,DATE(YEAR(B85),MONTH(B85),15),DATE(YEAR(B85),MONTH(B85)+1,1))),"")</f>
        <v>42353</v>
      </c>
      <c r="C86" s="33">
        <f ca="1">IF(B86&lt;&gt;"",IF(AND(MONTH(B86)=1,DAY(B86)=1),C85*(1+$H$10),C85),"")</f>
        <v>44100</v>
      </c>
      <c r="D86" s="33">
        <f ca="1">IF(C86&lt;&gt;"",C86*$H$8/24,"")</f>
        <v>110.25</v>
      </c>
      <c r="E86" s="33">
        <f ca="1">IF(D86&lt;&gt;"",C86*$H$9/24,"")</f>
        <v>55.125</v>
      </c>
      <c r="F86" s="33">
        <f ca="1">IF(E86&lt;&gt;"",F85*(1+$H$11-$H$13)^YEARFRAC(B85,B86,1)+D86+E86,"")</f>
        <v>64601.934149053784</v>
      </c>
      <c r="G86" s="33">
        <f ca="1">IF(E86&lt;&gt;"",F85*((1+$H$11)^YEARFRAC(B85,B86,1)-(1+$H$11-$H$13)^YEARFRAC(B85,B86,1)),"")</f>
        <v>47.095563891749933</v>
      </c>
      <c r="I86" s="30">
        <f ca="1">IFERROR(IF(YEARFRAC($I$28,DATE(YEAR(I85),MONTH(I85)+1,1))&gt;$H$17,"",DATE(YEAR(I85),MONTH(I85)+1,1)),"")</f>
        <v>52383</v>
      </c>
      <c r="J86" s="33">
        <f ca="1">IF(I86&lt;&gt;"",(J85-K85)*(1+($H$12-$H$13)/12),"")</f>
        <v>284883.82495281985</v>
      </c>
      <c r="K86" s="33">
        <f ca="1">IF(J86&lt;&gt;"",-PMT(($H$12-$H$13)/12,12*$H$17,$J$28,0,1),"")</f>
        <v>2516.000773206878</v>
      </c>
      <c r="L86" s="33">
        <f ca="1">IF(K86&lt;&gt;"",J86*$H$13/12,"")</f>
        <v>474.8063749213664</v>
      </c>
    </row>
    <row r="87" spans="2:12" x14ac:dyDescent="0.3">
      <c r="B87" s="30">
        <f ca="1">IFERROR(IF(YEARFRAC($B$28,IF(DATE(YEAR(B86),MONTH(B86),15)&gt;B86,DATE(YEAR(B86),MONTH(B86),15),DATE(YEAR(B86),MONTH(B86)+1,1)))&gt;$H$16,"",IF(DATE(YEAR(B86),MONTH(B86),15)&gt;B86,DATE(YEAR(B86),MONTH(B86),15),DATE(YEAR(B86),MONTH(B86)+1,1))),"")</f>
        <v>42370</v>
      </c>
      <c r="C87" s="33">
        <f ca="1">IF(B87&lt;&gt;"",IF(AND(MONTH(B87)=1,DAY(B87)=1),C86*(1+$H$10),C86),"")</f>
        <v>46305</v>
      </c>
      <c r="D87" s="33">
        <f ca="1">IF(C87&lt;&gt;"",C87*$H$8/24,"")</f>
        <v>115.76249999999999</v>
      </c>
      <c r="E87" s="33">
        <f ca="1">IF(D87&lt;&gt;"",C87*$H$9/24,"")</f>
        <v>57.881249999999994</v>
      </c>
      <c r="F87" s="33">
        <f ca="1">IF(E87&lt;&gt;"",F86*(1+$H$11-$H$13)^YEARFRAC(B86,B87,1)+D87+E87,"")</f>
        <v>64893.695275218219</v>
      </c>
      <c r="G87" s="33">
        <f ca="1">IF(E87&lt;&gt;"",F86*((1+$H$11)^YEARFRAC(B86,B87,1)-(1+$H$11-$H$13)^YEARFRAC(B86,B87,1)),"")</f>
        <v>57.443567157442267</v>
      </c>
      <c r="I87" s="30">
        <f ca="1">IFERROR(IF(YEARFRAC($I$28,DATE(YEAR(I86),MONTH(I86)+1,1))&gt;$H$17,"",DATE(YEAR(I86),MONTH(I86)+1,1)),"")</f>
        <v>52413</v>
      </c>
      <c r="J87" s="33">
        <f ca="1">IF(I87&lt;&gt;"",(J86-K86)*(1+($H$12-$H$13)/12),"")</f>
        <v>282720.78395983746</v>
      </c>
      <c r="K87" s="33">
        <f ca="1">IF(J87&lt;&gt;"",-PMT(($H$12-$H$13)/12,12*$H$17,$J$28,0,1),"")</f>
        <v>2516.000773206878</v>
      </c>
      <c r="L87" s="33">
        <f ca="1">IF(K87&lt;&gt;"",J87*$H$13/12,"")</f>
        <v>471.20130659972909</v>
      </c>
    </row>
    <row r="88" spans="2:12" x14ac:dyDescent="0.3">
      <c r="B88" s="30">
        <f ca="1">IFERROR(IF(YEARFRAC($B$28,IF(DATE(YEAR(B87),MONTH(B87),15)&gt;B87,DATE(YEAR(B87),MONTH(B87),15),DATE(YEAR(B87),MONTH(B87)+1,1)))&gt;$H$16,"",IF(DATE(YEAR(B87),MONTH(B87),15)&gt;B87,DATE(YEAR(B87),MONTH(B87),15),DATE(YEAR(B87),MONTH(B87)+1,1))),"")</f>
        <v>42384</v>
      </c>
      <c r="C88" s="33">
        <f ca="1">IF(B88&lt;&gt;"",IF(AND(MONTH(B88)=1,DAY(B88)=1),C87*(1+$H$10),C87),"")</f>
        <v>46305</v>
      </c>
      <c r="D88" s="33">
        <f ca="1">IF(C88&lt;&gt;"",C88*$H$8/24,"")</f>
        <v>115.76249999999999</v>
      </c>
      <c r="E88" s="33">
        <f ca="1">IF(D88&lt;&gt;"",C88*$H$9/24,"")</f>
        <v>57.881249999999994</v>
      </c>
      <c r="F88" s="33">
        <f ca="1">IF(E88&lt;&gt;"",F87*(1+$H$11-$H$13)^YEARFRAC(B87,B88,1)+D88+E88,"")</f>
        <v>65164.768588661573</v>
      </c>
      <c r="G88" s="33">
        <f ca="1">IF(E88&lt;&gt;"",F87*((1+$H$11)^YEARFRAC(B87,B88,1)-(1+$H$11-$H$13)^YEARFRAC(B87,B88,1)),"")</f>
        <v>47.371055209603867</v>
      </c>
      <c r="I88" s="30">
        <f ca="1">IFERROR(IF(YEARFRAC($I$28,DATE(YEAR(I87),MONTH(I87)+1,1))&gt;$H$17,"",DATE(YEAR(I87),MONTH(I87)+1,1)),"")</f>
        <v>52444</v>
      </c>
      <c r="J88" s="33">
        <f ca="1">IF(I88&lt;&gt;"",(J87-K87)*(1+($H$12-$H$13)/12),"")</f>
        <v>280555.03916561388</v>
      </c>
      <c r="K88" s="33">
        <f ca="1">IF(J88&lt;&gt;"",-PMT(($H$12-$H$13)/12,12*$H$17,$J$28,0,1),"")</f>
        <v>2516.000773206878</v>
      </c>
      <c r="L88" s="33">
        <f ca="1">IF(K88&lt;&gt;"",J88*$H$13/12,"")</f>
        <v>467.59173194268982</v>
      </c>
    </row>
    <row r="89" spans="2:12" x14ac:dyDescent="0.3">
      <c r="B89" s="30">
        <f ca="1">IFERROR(IF(YEARFRAC($B$28,IF(DATE(YEAR(B88),MONTH(B88),15)&gt;B88,DATE(YEAR(B88),MONTH(B88),15),DATE(YEAR(B88),MONTH(B88)+1,1)))&gt;$H$16,"",IF(DATE(YEAR(B88),MONTH(B88),15)&gt;B88,DATE(YEAR(B88),MONTH(B88),15),DATE(YEAR(B88),MONTH(B88)+1,1))),"")</f>
        <v>42401</v>
      </c>
      <c r="C89" s="33">
        <f ca="1">IF(B89&lt;&gt;"",IF(AND(MONTH(B89)=1,DAY(B89)=1),C88*(1+$H$10),C88),"")</f>
        <v>46305</v>
      </c>
      <c r="D89" s="33">
        <f ca="1">IF(C89&lt;&gt;"",C89*$H$8/24,"")</f>
        <v>115.76249999999999</v>
      </c>
      <c r="E89" s="33">
        <f ca="1">IF(D89&lt;&gt;"",C89*$H$9/24,"")</f>
        <v>57.881249999999994</v>
      </c>
      <c r="F89" s="33">
        <f ca="1">IF(E89&lt;&gt;"",F88*(1+$H$11-$H$13)^YEARFRAC(B88,B89,1)+D89+E89,"")</f>
        <v>65457.232960969952</v>
      </c>
      <c r="G89" s="33">
        <f ca="1">IF(E89&lt;&gt;"",F88*((1+$H$11)^YEARFRAC(B88,B89,1)-(1+$H$11-$H$13)^YEARFRAC(B88,B89,1)),"")</f>
        <v>57.7853599308974</v>
      </c>
      <c r="I89" s="30">
        <f ca="1">IFERROR(IF(YEARFRAC($I$28,DATE(YEAR(I88),MONTH(I88)+1,1))&gt;$H$17,"",DATE(YEAR(I88),MONTH(I88)+1,1)),"")</f>
        <v>52475</v>
      </c>
      <c r="J89" s="33">
        <f ca="1">IF(I89&lt;&gt;"",(J88-K88)*(1+($H$12-$H$13)/12),"")</f>
        <v>278386.58719039749</v>
      </c>
      <c r="K89" s="33">
        <f ca="1">IF(J89&lt;&gt;"",-PMT(($H$12-$H$13)/12,12*$H$17,$J$28,0,1),"")</f>
        <v>2516.000773206878</v>
      </c>
      <c r="L89" s="33">
        <f ca="1">IF(K89&lt;&gt;"",J89*$H$13/12,"")</f>
        <v>463.97764531732918</v>
      </c>
    </row>
    <row r="90" spans="2:12" x14ac:dyDescent="0.3">
      <c r="B90" s="30">
        <f ca="1">IFERROR(IF(YEARFRAC($B$28,IF(DATE(YEAR(B89),MONTH(B89),15)&gt;B89,DATE(YEAR(B89),MONTH(B89),15),DATE(YEAR(B89),MONTH(B89)+1,1)))&gt;$H$16,"",IF(DATE(YEAR(B89),MONTH(B89),15)&gt;B89,DATE(YEAR(B89),MONTH(B89),15),DATE(YEAR(B89),MONTH(B89)+1,1))),"")</f>
        <v>42415</v>
      </c>
      <c r="C90" s="33">
        <f ca="1">IF(B90&lt;&gt;"",IF(AND(MONTH(B90)=1,DAY(B90)=1),C89*(1+$H$10),C89),"")</f>
        <v>46305</v>
      </c>
      <c r="D90" s="33">
        <f ca="1">IF(C90&lt;&gt;"",C90*$H$8/24,"")</f>
        <v>115.76249999999999</v>
      </c>
      <c r="E90" s="33">
        <f ca="1">IF(D90&lt;&gt;"",C90*$H$9/24,"")</f>
        <v>57.881249999999994</v>
      </c>
      <c r="F90" s="33">
        <f ca="1">IF(E90&lt;&gt;"",F89*(1+$H$11-$H$13)^YEARFRAC(B89,B90,1)+D90+E90,"")</f>
        <v>65729.152353997371</v>
      </c>
      <c r="G90" s="33">
        <f ca="1">IF(E90&lt;&gt;"",F89*((1+$H$11)^YEARFRAC(B89,B90,1)-(1+$H$11-$H$13)^YEARFRAC(B89,B90,1)),"")</f>
        <v>47.782426063293443</v>
      </c>
      <c r="I90" s="30">
        <f ca="1">IFERROR(IF(YEARFRAC($I$28,DATE(YEAR(I89),MONTH(I89)+1,1))&gt;$H$17,"",DATE(YEAR(I89),MONTH(I89)+1,1)),"")</f>
        <v>52505</v>
      </c>
      <c r="J90" s="33">
        <f ca="1">IF(I90&lt;&gt;"",(J89-K89)*(1+($H$12-$H$13)/12),"")</f>
        <v>276215.42465021211</v>
      </c>
      <c r="K90" s="33">
        <f ca="1">IF(J90&lt;&gt;"",-PMT(($H$12-$H$13)/12,12*$H$17,$J$28,0,1),"")</f>
        <v>2516.000773206878</v>
      </c>
      <c r="L90" s="33">
        <f ca="1">IF(K90&lt;&gt;"",J90*$H$13/12,"")</f>
        <v>460.35904108368686</v>
      </c>
    </row>
    <row r="91" spans="2:12" x14ac:dyDescent="0.3">
      <c r="B91" s="30">
        <f ca="1">IFERROR(IF(YEARFRAC($B$28,IF(DATE(YEAR(B90),MONTH(B90),15)&gt;B90,DATE(YEAR(B90),MONTH(B90),15),DATE(YEAR(B90),MONTH(B90)+1,1)))&gt;$H$16,"",IF(DATE(YEAR(B90),MONTH(B90),15)&gt;B90,DATE(YEAR(B90),MONTH(B90),15),DATE(YEAR(B90),MONTH(B90)+1,1))),"")</f>
        <v>42430</v>
      </c>
      <c r="C91" s="33">
        <f ca="1">IF(B91&lt;&gt;"",IF(AND(MONTH(B91)=1,DAY(B91)=1),C90*(1+$H$10),C90),"")</f>
        <v>46305</v>
      </c>
      <c r="D91" s="33">
        <f ca="1">IF(C91&lt;&gt;"",C91*$H$8/24,"")</f>
        <v>115.76249999999999</v>
      </c>
      <c r="E91" s="33">
        <f ca="1">IF(D91&lt;&gt;"",C91*$H$9/24,"")</f>
        <v>57.881249999999994</v>
      </c>
      <c r="F91" s="33">
        <f ca="1">IF(E91&lt;&gt;"",F90*(1+$H$11-$H$13)^YEARFRAC(B90,B91,1)+D91+E91,"")</f>
        <v>66008.534515584615</v>
      </c>
      <c r="G91" s="33">
        <f ca="1">IF(E91&lt;&gt;"",F90*((1+$H$11)^YEARFRAC(B90,B91,1)-(1+$H$11-$H$13)^YEARFRAC(B90,B91,1)),"")</f>
        <v>51.414977570608499</v>
      </c>
      <c r="I91" s="30">
        <f ca="1">IFERROR(IF(YEARFRAC($I$28,DATE(YEAR(I90),MONTH(I90)+1,1))&gt;$H$17,"",DATE(YEAR(I90),MONTH(I90)+1,1)),"")</f>
        <v>52536</v>
      </c>
      <c r="J91" s="33">
        <f ca="1">IF(I91&lt;&gt;"",(J90-K90)*(1+($H$12-$H$13)/12),"")</f>
        <v>274041.5481568515</v>
      </c>
      <c r="K91" s="33">
        <f ca="1">IF(J91&lt;&gt;"",-PMT(($H$12-$H$13)/12,12*$H$17,$J$28,0,1),"")</f>
        <v>2516.000773206878</v>
      </c>
      <c r="L91" s="33">
        <f ca="1">IF(K91&lt;&gt;"",J91*$H$13/12,"")</f>
        <v>456.7359135947525</v>
      </c>
    </row>
    <row r="92" spans="2:12" x14ac:dyDescent="0.3">
      <c r="B92" s="30">
        <f ca="1">IFERROR(IF(YEARFRAC($B$28,IF(DATE(YEAR(B91),MONTH(B91),15)&gt;B91,DATE(YEAR(B91),MONTH(B91),15),DATE(YEAR(B91),MONTH(B91)+1,1)))&gt;$H$16,"",IF(DATE(YEAR(B91),MONTH(B91),15)&gt;B91,DATE(YEAR(B91),MONTH(B91),15),DATE(YEAR(B91),MONTH(B91)+1,1))),"")</f>
        <v>42444</v>
      </c>
      <c r="C92" s="33">
        <f ca="1">IF(B92&lt;&gt;"",IF(AND(MONTH(B92)=1,DAY(B92)=1),C91*(1+$H$10),C91),"")</f>
        <v>46305</v>
      </c>
      <c r="D92" s="33">
        <f ca="1">IF(C92&lt;&gt;"",C92*$H$8/24,"")</f>
        <v>115.76249999999999</v>
      </c>
      <c r="E92" s="33">
        <f ca="1">IF(D92&lt;&gt;"",C92*$H$9/24,"")</f>
        <v>57.881249999999994</v>
      </c>
      <c r="F92" s="33">
        <f ca="1">IF(E92&lt;&gt;"",F91*(1+$H$11-$H$13)^YEARFRAC(B91,B92,1)+D92+E92,"")</f>
        <v>66281.281617213986</v>
      </c>
      <c r="G92" s="33">
        <f ca="1">IF(E92&lt;&gt;"",F91*((1+$H$11)^YEARFRAC(B91,B92,1)-(1+$H$11-$H$13)^YEARFRAC(B91,B92,1)),"")</f>
        <v>48.184864794360202</v>
      </c>
      <c r="I92" s="30">
        <f ca="1">IFERROR(IF(YEARFRAC($I$28,DATE(YEAR(I91),MONTH(I91)+1,1))&gt;$H$17,"",DATE(YEAR(I91),MONTH(I91)+1,1)),"")</f>
        <v>52566</v>
      </c>
      <c r="J92" s="33">
        <f ca="1">IF(I92&lt;&gt;"",(J91-K91)*(1+($H$12-$H$13)/12),"")</f>
        <v>271864.95431787416</v>
      </c>
      <c r="K92" s="33">
        <f ca="1">IF(J92&lt;&gt;"",-PMT(($H$12-$H$13)/12,12*$H$17,$J$28,0,1),"")</f>
        <v>2516.000773206878</v>
      </c>
      <c r="L92" s="33">
        <f ca="1">IF(K92&lt;&gt;"",J92*$H$13/12,"")</f>
        <v>453.10825719645692</v>
      </c>
    </row>
    <row r="93" spans="2:12" x14ac:dyDescent="0.3">
      <c r="B93" s="30">
        <f ca="1">IFERROR(IF(YEARFRAC($B$28,IF(DATE(YEAR(B92),MONTH(B92),15)&gt;B92,DATE(YEAR(B92),MONTH(B92),15),DATE(YEAR(B92),MONTH(B92)+1,1)))&gt;$H$16,"",IF(DATE(YEAR(B92),MONTH(B92),15)&gt;B92,DATE(YEAR(B92),MONTH(B92),15),DATE(YEAR(B92),MONTH(B92)+1,1))),"")</f>
        <v>42461</v>
      </c>
      <c r="C93" s="33">
        <f ca="1">IF(B93&lt;&gt;"",IF(AND(MONTH(B93)=1,DAY(B93)=1),C92*(1+$H$10),C92),"")</f>
        <v>46305</v>
      </c>
      <c r="D93" s="33">
        <f ca="1">IF(C93&lt;&gt;"",C93*$H$8/24,"")</f>
        <v>115.76249999999999</v>
      </c>
      <c r="E93" s="33">
        <f ca="1">IF(D93&lt;&gt;"",C93*$H$9/24,"")</f>
        <v>57.881249999999994</v>
      </c>
      <c r="F93" s="33">
        <f ca="1">IF(E93&lt;&gt;"",F92*(1+$H$11-$H$13)^YEARFRAC(B92,B93,1)+D93+E93,"")</f>
        <v>66575.781825384925</v>
      </c>
      <c r="G93" s="33">
        <f ca="1">IF(E93&lt;&gt;"",F92*((1+$H$11)^YEARFRAC(B92,B93,1)-(1+$H$11-$H$13)^YEARFRAC(B92,B93,1)),"")</f>
        <v>58.775436449540379</v>
      </c>
      <c r="I93" s="30">
        <f ca="1">IFERROR(IF(YEARFRAC($I$28,DATE(YEAR(I92),MONTH(I92)+1,1))&gt;$H$17,"",DATE(YEAR(I92),MONTH(I92)+1,1)),"")</f>
        <v>52597</v>
      </c>
      <c r="J93" s="33">
        <f ca="1">IF(I93&lt;&gt;"",(J92-K92)*(1+($H$12-$H$13)/12),"")</f>
        <v>269685.63973659812</v>
      </c>
      <c r="K93" s="33">
        <f ca="1">IF(J93&lt;&gt;"",-PMT(($H$12-$H$13)/12,12*$H$17,$J$28,0,1),"")</f>
        <v>2516.000773206878</v>
      </c>
      <c r="L93" s="33">
        <f ca="1">IF(K93&lt;&gt;"",J93*$H$13/12,"")</f>
        <v>449.47606622766352</v>
      </c>
    </row>
    <row r="94" spans="2:12" x14ac:dyDescent="0.3">
      <c r="B94" s="30">
        <f ca="1">IFERROR(IF(YEARFRAC($B$28,IF(DATE(YEAR(B93),MONTH(B93),15)&gt;B93,DATE(YEAR(B93),MONTH(B93),15),DATE(YEAR(B93),MONTH(B93)+1,1)))&gt;$H$16,"",IF(DATE(YEAR(B93),MONTH(B93),15)&gt;B93,DATE(YEAR(B93),MONTH(B93),15),DATE(YEAR(B93),MONTH(B93)+1,1))),"")</f>
        <v>42475</v>
      </c>
      <c r="C94" s="33">
        <f ca="1">IF(B94&lt;&gt;"",IF(AND(MONTH(B94)=1,DAY(B94)=1),C93*(1+$H$10),C93),"")</f>
        <v>46305</v>
      </c>
      <c r="D94" s="33">
        <f ca="1">IF(C94&lt;&gt;"",C94*$H$8/24,"")</f>
        <v>115.76249999999999</v>
      </c>
      <c r="E94" s="33">
        <f ca="1">IF(D94&lt;&gt;"",C94*$H$9/24,"")</f>
        <v>57.881249999999994</v>
      </c>
      <c r="F94" s="33">
        <f ca="1">IF(E94&lt;&gt;"",F93*(1+$H$11-$H$13)^YEARFRAC(B93,B94,1)+D94+E94,"")</f>
        <v>66849.380576123265</v>
      </c>
      <c r="G94" s="33">
        <f ca="1">IF(E94&lt;&gt;"",F93*((1+$H$11)^YEARFRAC(B93,B94,1)-(1+$H$11-$H$13)^YEARFRAC(B93,B94,1)),"")</f>
        <v>48.598943596870797</v>
      </c>
      <c r="I94" s="30">
        <f ca="1">IFERROR(IF(YEARFRAC($I$28,DATE(YEAR(I93),MONTH(I93)+1,1))&gt;$H$17,"",DATE(YEAR(I93),MONTH(I93)+1,1)),"")</f>
        <v>52628</v>
      </c>
      <c r="J94" s="33">
        <f ca="1">IF(I94&lt;&gt;"",(J93-K93)*(1+($H$12-$H$13)/12),"")</f>
        <v>267503.60101209546</v>
      </c>
      <c r="K94" s="33">
        <f ca="1">IF(J94&lt;&gt;"",-PMT(($H$12-$H$13)/12,12*$H$17,$J$28,0,1),"")</f>
        <v>2516.000773206878</v>
      </c>
      <c r="L94" s="33">
        <f ca="1">IF(K94&lt;&gt;"",J94*$H$13/12,"")</f>
        <v>445.83933502015913</v>
      </c>
    </row>
    <row r="95" spans="2:12" x14ac:dyDescent="0.3">
      <c r="B95" s="30">
        <f ca="1">IFERROR(IF(YEARFRAC($B$28,IF(DATE(YEAR(B94),MONTH(B94),15)&gt;B94,DATE(YEAR(B94),MONTH(B94),15),DATE(YEAR(B94),MONTH(B94)+1,1)))&gt;$H$16,"",IF(DATE(YEAR(B94),MONTH(B94),15)&gt;B94,DATE(YEAR(B94),MONTH(B94),15),DATE(YEAR(B94),MONTH(B94)+1,1))),"")</f>
        <v>42491</v>
      </c>
      <c r="C95" s="33">
        <f ca="1">IF(B95&lt;&gt;"",IF(AND(MONTH(B95)=1,DAY(B95)=1),C94*(1+$H$10),C94),"")</f>
        <v>46305</v>
      </c>
      <c r="D95" s="33">
        <f ca="1">IF(C95&lt;&gt;"",C95*$H$8/24,"")</f>
        <v>115.76249999999999</v>
      </c>
      <c r="E95" s="33">
        <f ca="1">IF(D95&lt;&gt;"",C95*$H$9/24,"")</f>
        <v>57.881249999999994</v>
      </c>
      <c r="F95" s="33">
        <f ca="1">IF(E95&lt;&gt;"",F94*(1+$H$11-$H$13)^YEARFRAC(B94,B95,1)+D95+E95,"")</f>
        <v>67137.740363701319</v>
      </c>
      <c r="G95" s="33">
        <f ca="1">IF(E95&lt;&gt;"",F94*((1+$H$11)^YEARFRAC(B94,B95,1)-(1+$H$11-$H$13)^YEARFRAC(B94,B95,1)),"")</f>
        <v>55.784760397560966</v>
      </c>
      <c r="I95" s="30">
        <f ca="1">IFERROR(IF(YEARFRAC($I$28,DATE(YEAR(I94),MONTH(I94)+1,1))&gt;$H$17,"",DATE(YEAR(I94),MONTH(I94)+1,1)),"")</f>
        <v>52657</v>
      </c>
      <c r="J95" s="33">
        <f ca="1">IF(I95&lt;&gt;"",(J94-K94)*(1+($H$12-$H$13)/12),"")</f>
        <v>265318.83473918721</v>
      </c>
      <c r="K95" s="33">
        <f ca="1">IF(J95&lt;&gt;"",-PMT(($H$12-$H$13)/12,12*$H$17,$J$28,0,1),"")</f>
        <v>2516.000773206878</v>
      </c>
      <c r="L95" s="33">
        <f ca="1">IF(K95&lt;&gt;"",J95*$H$13/12,"")</f>
        <v>442.19805789864535</v>
      </c>
    </row>
    <row r="96" spans="2:12" x14ac:dyDescent="0.3">
      <c r="B96" s="30">
        <f ca="1">IFERROR(IF(YEARFRAC($B$28,IF(DATE(YEAR(B95),MONTH(B95),15)&gt;B95,DATE(YEAR(B95),MONTH(B95),15),DATE(YEAR(B95),MONTH(B95)+1,1)))&gt;$H$16,"",IF(DATE(YEAR(B95),MONTH(B95),15)&gt;B95,DATE(YEAR(B95),MONTH(B95),15),DATE(YEAR(B95),MONTH(B95)+1,1))),"")</f>
        <v>42505</v>
      </c>
      <c r="C96" s="33">
        <f ca="1">IF(B96&lt;&gt;"",IF(AND(MONTH(B96)=1,DAY(B96)=1),C95*(1+$H$10),C95),"")</f>
        <v>46305</v>
      </c>
      <c r="D96" s="33">
        <f ca="1">IF(C96&lt;&gt;"",C96*$H$8/24,"")</f>
        <v>115.76249999999999</v>
      </c>
      <c r="E96" s="33">
        <f ca="1">IF(D96&lt;&gt;"",C96*$H$9/24,"")</f>
        <v>57.881249999999994</v>
      </c>
      <c r="F96" s="33">
        <f ca="1">IF(E96&lt;&gt;"",F95*(1+$H$11-$H$13)^YEARFRAC(B95,B96,1)+D96+E96,"")</f>
        <v>67412.182823136303</v>
      </c>
      <c r="G96" s="33">
        <f ca="1">IF(E96&lt;&gt;"",F95*((1+$H$11)^YEARFRAC(B95,B96,1)-(1+$H$11-$H$13)^YEARFRAC(B95,B96,1)),"")</f>
        <v>49.009161705597613</v>
      </c>
      <c r="I96" s="30">
        <f ca="1">IFERROR(IF(YEARFRAC($I$28,DATE(YEAR(I95),MONTH(I95)+1,1))&gt;$H$17,"",DATE(YEAR(I95),MONTH(I95)+1,1)),"")</f>
        <v>52688</v>
      </c>
      <c r="J96" s="33">
        <f ca="1">IF(I96&lt;&gt;"",(J95-K95)*(1+($H$12-$H$13)/12),"")</f>
        <v>263131.33750843781</v>
      </c>
      <c r="K96" s="33">
        <f ca="1">IF(J96&lt;&gt;"",-PMT(($H$12-$H$13)/12,12*$H$17,$J$28,0,1),"")</f>
        <v>2516.000773206878</v>
      </c>
      <c r="L96" s="33">
        <f ca="1">IF(K96&lt;&gt;"",J96*$H$13/12,"")</f>
        <v>438.55222918072968</v>
      </c>
    </row>
    <row r="97" spans="2:12" x14ac:dyDescent="0.3">
      <c r="B97" s="30">
        <f ca="1">IFERROR(IF(YEARFRAC($B$28,IF(DATE(YEAR(B96),MONTH(B96),15)&gt;B96,DATE(YEAR(B96),MONTH(B96),15),DATE(YEAR(B96),MONTH(B96)+1,1)))&gt;$H$16,"",IF(DATE(YEAR(B96),MONTH(B96),15)&gt;B96,DATE(YEAR(B96),MONTH(B96),15),DATE(YEAR(B96),MONTH(B96)+1,1))),"")</f>
        <v>42522</v>
      </c>
      <c r="C97" s="33">
        <f ca="1">IF(B97&lt;&gt;"",IF(AND(MONTH(B97)=1,DAY(B97)=1),C96*(1+$H$10),C96),"")</f>
        <v>46305</v>
      </c>
      <c r="D97" s="33">
        <f ca="1">IF(C97&lt;&gt;"",C97*$H$8/24,"")</f>
        <v>115.76249999999999</v>
      </c>
      <c r="E97" s="33">
        <f ca="1">IF(D97&lt;&gt;"",C97*$H$9/24,"")</f>
        <v>57.881249999999994</v>
      </c>
      <c r="F97" s="33">
        <f ca="1">IF(E97&lt;&gt;"",F96*(1+$H$11-$H$13)^YEARFRAC(B96,B97,1)+D97+E97,"")</f>
        <v>67708.745102392088</v>
      </c>
      <c r="G97" s="33">
        <f ca="1">IF(E97&lt;&gt;"",F96*((1+$H$11)^YEARFRAC(B96,B97,1)-(1+$H$11-$H$13)^YEARFRAC(B96,B97,1)),"")</f>
        <v>59.778271795170348</v>
      </c>
      <c r="I97" s="30">
        <f ca="1">IFERROR(IF(YEARFRAC($I$28,DATE(YEAR(I96),MONTH(I96)+1,1))&gt;$H$17,"",DATE(YEAR(I96),MONTH(I96)+1,1)),"")</f>
        <v>52718</v>
      </c>
      <c r="J97" s="33">
        <f ca="1">IF(I97&lt;&gt;"",(J96-K96)*(1+($H$12-$H$13)/12),"")</f>
        <v>260941.10590614995</v>
      </c>
      <c r="K97" s="33">
        <f ca="1">IF(J97&lt;&gt;"",-PMT(($H$12-$H$13)/12,12*$H$17,$J$28,0,1),"")</f>
        <v>2516.000773206878</v>
      </c>
      <c r="L97" s="33">
        <f ca="1">IF(K97&lt;&gt;"",J97*$H$13/12,"")</f>
        <v>434.9018431769166</v>
      </c>
    </row>
    <row r="98" spans="2:12" x14ac:dyDescent="0.3">
      <c r="B98" s="30">
        <f ca="1">IFERROR(IF(YEARFRAC($B$28,IF(DATE(YEAR(B97),MONTH(B97),15)&gt;B97,DATE(YEAR(B97),MONTH(B97),15),DATE(YEAR(B97),MONTH(B97)+1,1)))&gt;$H$16,"",IF(DATE(YEAR(B97),MONTH(B97),15)&gt;B97,DATE(YEAR(B97),MONTH(B97),15),DATE(YEAR(B97),MONTH(B97)+1,1))),"")</f>
        <v>42536</v>
      </c>
      <c r="C98" s="33">
        <f ca="1">IF(B98&lt;&gt;"",IF(AND(MONTH(B98)=1,DAY(B98)=1),C97*(1+$H$10),C97),"")</f>
        <v>46305</v>
      </c>
      <c r="D98" s="33">
        <f ca="1">IF(C98&lt;&gt;"",C98*$H$8/24,"")</f>
        <v>115.76249999999999</v>
      </c>
      <c r="E98" s="33">
        <f ca="1">IF(D98&lt;&gt;"",C98*$H$9/24,"")</f>
        <v>57.881249999999994</v>
      </c>
      <c r="F98" s="33">
        <f ca="1">IF(E98&lt;&gt;"",F97*(1+$H$11-$H$13)^YEARFRAC(B97,B98,1)+D98+E98,"")</f>
        <v>67984.044852233768</v>
      </c>
      <c r="G98" s="33">
        <f ca="1">IF(E98&lt;&gt;"",F97*((1+$H$11)^YEARFRAC(B97,B98,1)-(1+$H$11-$H$13)^YEARFRAC(B97,B98,1)),"")</f>
        <v>49.42598335347494</v>
      </c>
      <c r="I98" s="30">
        <f ca="1">IFERROR(IF(YEARFRAC($I$28,DATE(YEAR(I97),MONTH(I97)+1,1))&gt;$H$17,"",DATE(YEAR(I97),MONTH(I97)+1,1)),"")</f>
        <v>52749</v>
      </c>
      <c r="J98" s="33">
        <f ca="1">IF(I98&lt;&gt;"",(J97-K97)*(1+($H$12-$H$13)/12),"")</f>
        <v>258748.13651435924</v>
      </c>
      <c r="K98" s="33">
        <f ca="1">IF(J98&lt;&gt;"",-PMT(($H$12-$H$13)/12,12*$H$17,$J$28,0,1),"")</f>
        <v>2516.000773206878</v>
      </c>
      <c r="L98" s="33">
        <f ca="1">IF(K98&lt;&gt;"",J98*$H$13/12,"")</f>
        <v>431.24689419059877</v>
      </c>
    </row>
    <row r="99" spans="2:12" x14ac:dyDescent="0.3">
      <c r="B99" s="30">
        <f ca="1">IFERROR(IF(YEARFRAC($B$28,IF(DATE(YEAR(B98),MONTH(B98),15)&gt;B98,DATE(YEAR(B98),MONTH(B98),15),DATE(YEAR(B98),MONTH(B98)+1,1)))&gt;$H$16,"",IF(DATE(YEAR(B98),MONTH(B98),15)&gt;B98,DATE(YEAR(B98),MONTH(B98),15),DATE(YEAR(B98),MONTH(B98)+1,1))),"")</f>
        <v>42552</v>
      </c>
      <c r="C99" s="33">
        <f ca="1">IF(B99&lt;&gt;"",IF(AND(MONTH(B99)=1,DAY(B99)=1),C98*(1+$H$10),C98),"")</f>
        <v>46305</v>
      </c>
      <c r="D99" s="33">
        <f ca="1">IF(C99&lt;&gt;"",C99*$H$8/24,"")</f>
        <v>115.76249999999999</v>
      </c>
      <c r="E99" s="33">
        <f ca="1">IF(D99&lt;&gt;"",C99*$H$9/24,"")</f>
        <v>57.881249999999994</v>
      </c>
      <c r="F99" s="33">
        <f ca="1">IF(E99&lt;&gt;"",F98*(1+$H$11-$H$13)^YEARFRAC(B98,B99,1)+D99+E99,"")</f>
        <v>68274.351766151885</v>
      </c>
      <c r="G99" s="33">
        <f ca="1">IF(E99&lt;&gt;"",F98*((1+$H$11)^YEARFRAC(B98,B99,1)-(1+$H$11-$H$13)^YEARFRAC(B98,B99,1)),"")</f>
        <v>56.731619953012171</v>
      </c>
      <c r="I99" s="30">
        <f ca="1">IFERROR(IF(YEARFRAC($I$28,DATE(YEAR(I98),MONTH(I98)+1,1))&gt;$H$17,"",DATE(YEAR(I98),MONTH(I98)+1,1)),"")</f>
        <v>52779</v>
      </c>
      <c r="J99" s="33">
        <f ca="1">IF(I99&lt;&gt;"",(J98-K98)*(1+($H$12-$H$13)/12),"")</f>
        <v>256552.42591082881</v>
      </c>
      <c r="K99" s="33">
        <f ca="1">IF(J99&lt;&gt;"",-PMT(($H$12-$H$13)/12,12*$H$17,$J$28,0,1),"")</f>
        <v>2516.000773206878</v>
      </c>
      <c r="L99" s="33">
        <f ca="1">IF(K99&lt;&gt;"",J99*$H$13/12,"")</f>
        <v>427.58737651804807</v>
      </c>
    </row>
    <row r="100" spans="2:12" x14ac:dyDescent="0.3">
      <c r="B100" s="30">
        <f ca="1">IFERROR(IF(YEARFRAC($B$28,IF(DATE(YEAR(B99),MONTH(B99),15)&gt;B99,DATE(YEAR(B99),MONTH(B99),15),DATE(YEAR(B99),MONTH(B99)+1,1)))&gt;$H$16,"",IF(DATE(YEAR(B99),MONTH(B99),15)&gt;B99,DATE(YEAR(B99),MONTH(B99),15),DATE(YEAR(B99),MONTH(B99)+1,1))),"")</f>
        <v>42566</v>
      </c>
      <c r="C100" s="33">
        <f ca="1">IF(B100&lt;&gt;"",IF(AND(MONTH(B100)=1,DAY(B100)=1),C99*(1+$H$10),C99),"")</f>
        <v>46305</v>
      </c>
      <c r="D100" s="33">
        <f ca="1">IF(C100&lt;&gt;"",C100*$H$8/24,"")</f>
        <v>115.76249999999999</v>
      </c>
      <c r="E100" s="33">
        <f ca="1">IF(D100&lt;&gt;"",C100*$H$9/24,"")</f>
        <v>57.881249999999994</v>
      </c>
      <c r="F100" s="33">
        <f ca="1">IF(E100&lt;&gt;"",F99*(1+$H$11-$H$13)^YEARFRAC(B99,B100,1)+D100+E100,"")</f>
        <v>68550.500701882847</v>
      </c>
      <c r="G100" s="33">
        <f ca="1">IF(E100&lt;&gt;"",F99*((1+$H$11)^YEARFRAC(B99,B100,1)-(1+$H$11-$H$13)^YEARFRAC(B99,B100,1)),"")</f>
        <v>49.838864518313109</v>
      </c>
      <c r="I100" s="30">
        <f ca="1">IFERROR(IF(YEARFRAC($I$28,DATE(YEAR(I99),MONTH(I99)+1,1))&gt;$H$17,"",DATE(YEAR(I99),MONTH(I99)+1,1)),"")</f>
        <v>52810</v>
      </c>
      <c r="J100" s="33">
        <f ca="1">IF(I100&lt;&gt;"",(J99-K99)*(1+($H$12-$H$13)/12),"")</f>
        <v>254353.97066904395</v>
      </c>
      <c r="K100" s="33">
        <f ca="1">IF(J100&lt;&gt;"",-PMT(($H$12-$H$13)/12,12*$H$17,$J$28,0,1),"")</f>
        <v>2516.000773206878</v>
      </c>
      <c r="L100" s="33">
        <f ca="1">IF(K100&lt;&gt;"",J100*$H$13/12,"")</f>
        <v>423.9232844484066</v>
      </c>
    </row>
    <row r="101" spans="2:12" x14ac:dyDescent="0.3">
      <c r="B101" s="30">
        <f ca="1">IFERROR(IF(YEARFRAC($B$28,IF(DATE(YEAR(B100),MONTH(B100),15)&gt;B100,DATE(YEAR(B100),MONTH(B100),15),DATE(YEAR(B100),MONTH(B100)+1,1)))&gt;$H$16,"",IF(DATE(YEAR(B100),MONTH(B100),15)&gt;B100,DATE(YEAR(B100),MONTH(B100),15),DATE(YEAR(B100),MONTH(B100)+1,1))),"")</f>
        <v>42583</v>
      </c>
      <c r="C101" s="33">
        <f ca="1">IF(B101&lt;&gt;"",IF(AND(MONTH(B101)=1,DAY(B101)=1),C100*(1+$H$10),C100),"")</f>
        <v>46305</v>
      </c>
      <c r="D101" s="33">
        <f ca="1">IF(C101&lt;&gt;"",C101*$H$8/24,"")</f>
        <v>115.76249999999999</v>
      </c>
      <c r="E101" s="33">
        <f ca="1">IF(D101&lt;&gt;"",C101*$H$9/24,"")</f>
        <v>57.881249999999994</v>
      </c>
      <c r="F101" s="33">
        <f ca="1">IF(E101&lt;&gt;"",F100*(1+$H$11-$H$13)^YEARFRAC(B100,B101,1)+D101+E101,"")</f>
        <v>68849.138575691744</v>
      </c>
      <c r="G101" s="33">
        <f ca="1">IF(E101&lt;&gt;"",F100*((1+$H$11)^YEARFRAC(B100,B101,1)-(1+$H$11-$H$13)^YEARFRAC(B100,B101,1)),"")</f>
        <v>60.787683932491888</v>
      </c>
      <c r="I101" s="30">
        <f ca="1">IFERROR(IF(YEARFRAC($I$28,DATE(YEAR(I100),MONTH(I100)+1,1))&gt;$H$17,"",DATE(YEAR(I100),MONTH(I100)+1,1)),"")</f>
        <v>52841</v>
      </c>
      <c r="J101" s="33">
        <f ca="1">IF(I101&lt;&gt;"",(J100-K100)*(1+($H$12-$H$13)/12),"")</f>
        <v>252152.76735820685</v>
      </c>
      <c r="K101" s="33">
        <f ca="1">IF(J101&lt;&gt;"",-PMT(($H$12-$H$13)/12,12*$H$17,$J$28,0,1),"")</f>
        <v>2516.000773206878</v>
      </c>
      <c r="L101" s="33">
        <f ca="1">IF(K101&lt;&gt;"",J101*$H$13/12,"")</f>
        <v>420.2546122636781</v>
      </c>
    </row>
    <row r="102" spans="2:12" x14ac:dyDescent="0.3">
      <c r="B102" s="30">
        <f ca="1">IFERROR(IF(YEARFRAC($B$28,IF(DATE(YEAR(B101),MONTH(B101),15)&gt;B101,DATE(YEAR(B101),MONTH(B101),15),DATE(YEAR(B101),MONTH(B101)+1,1)))&gt;$H$16,"",IF(DATE(YEAR(B101),MONTH(B101),15)&gt;B101,DATE(YEAR(B101),MONTH(B101),15),DATE(YEAR(B101),MONTH(B101)+1,1))),"")</f>
        <v>42597</v>
      </c>
      <c r="C102" s="33">
        <f ca="1">IF(B102&lt;&gt;"",IF(AND(MONTH(B102)=1,DAY(B102)=1),C101*(1+$H$10),C101),"")</f>
        <v>46305</v>
      </c>
      <c r="D102" s="33">
        <f ca="1">IF(C102&lt;&gt;"",C102*$H$8/24,"")</f>
        <v>115.76249999999999</v>
      </c>
      <c r="E102" s="33">
        <f ca="1">IF(D102&lt;&gt;"",C102*$H$9/24,"")</f>
        <v>57.881249999999994</v>
      </c>
      <c r="F102" s="33">
        <f ca="1">IF(E102&lt;&gt;"",F101*(1+$H$11-$H$13)^YEARFRAC(B101,B102,1)+D102+E102,"")</f>
        <v>69126.150480123892</v>
      </c>
      <c r="G102" s="33">
        <f ca="1">IF(E102&lt;&gt;"",F101*((1+$H$11)^YEARFRAC(B101,B102,1)-(1+$H$11-$H$13)^YEARFRAC(B101,B102,1)),"")</f>
        <v>50.258446999677254</v>
      </c>
      <c r="I102" s="30">
        <f ca="1">IFERROR(IF(YEARFRAC($I$28,DATE(YEAR(I101),MONTH(I101)+1,1))&gt;$H$17,"",DATE(YEAR(I101),MONTH(I101)+1,1)),"")</f>
        <v>52871</v>
      </c>
      <c r="J102" s="33">
        <f ca="1">IF(I102&lt;&gt;"",(J101-K101)*(1+($H$12-$H$13)/12),"")</f>
        <v>249948.81254323121</v>
      </c>
      <c r="K102" s="33">
        <f ca="1">IF(J102&lt;&gt;"",-PMT(($H$12-$H$13)/12,12*$H$17,$J$28,0,1),"")</f>
        <v>2516.000773206878</v>
      </c>
      <c r="L102" s="33">
        <f ca="1">IF(K102&lt;&gt;"",J102*$H$13/12,"")</f>
        <v>416.58135423871869</v>
      </c>
    </row>
    <row r="103" spans="2:12" x14ac:dyDescent="0.3">
      <c r="B103" s="30">
        <f ca="1">IFERROR(IF(YEARFRAC($B$28,IF(DATE(YEAR(B102),MONTH(B102),15)&gt;B102,DATE(YEAR(B102),MONTH(B102),15),DATE(YEAR(B102),MONTH(B102)+1,1)))&gt;$H$16,"",IF(DATE(YEAR(B102),MONTH(B102),15)&gt;B102,DATE(YEAR(B102),MONTH(B102),15),DATE(YEAR(B102),MONTH(B102)+1,1))),"")</f>
        <v>42614</v>
      </c>
      <c r="C103" s="33">
        <f ca="1">IF(B103&lt;&gt;"",IF(AND(MONTH(B103)=1,DAY(B103)=1),C102*(1+$H$10),C102),"")</f>
        <v>46305</v>
      </c>
      <c r="D103" s="33">
        <f ca="1">IF(C103&lt;&gt;"",C103*$H$8/24,"")</f>
        <v>115.76249999999999</v>
      </c>
      <c r="E103" s="33">
        <f ca="1">IF(D103&lt;&gt;"",C103*$H$9/24,"")</f>
        <v>57.881249999999994</v>
      </c>
      <c r="F103" s="33">
        <f ca="1">IF(E103&lt;&gt;"",F102*(1+$H$11-$H$13)^YEARFRAC(B102,B103,1)+D103+E103,"")</f>
        <v>69425.837986523591</v>
      </c>
      <c r="G103" s="33">
        <f ca="1">IF(E103&lt;&gt;"",F102*((1+$H$11)^YEARFRAC(B102,B103,1)-(1+$H$11-$H$13)^YEARFRAC(B102,B103,1)),"")</f>
        <v>61.298145802459885</v>
      </c>
      <c r="I103" s="30">
        <f ca="1">IFERROR(IF(YEARFRAC($I$28,DATE(YEAR(I102),MONTH(I102)+1,1))&gt;$H$17,"",DATE(YEAR(I102),MONTH(I102)+1,1)),"")</f>
        <v>52902</v>
      </c>
      <c r="J103" s="33">
        <f ca="1">IF(I103&lt;&gt;"",(J102-K102)*(1+($H$12-$H$13)/12),"")</f>
        <v>247742.10278473687</v>
      </c>
      <c r="K103" s="33">
        <f ca="1">IF(J103&lt;&gt;"",-PMT(($H$12-$H$13)/12,12*$H$17,$J$28,0,1),"")</f>
        <v>2516.000773206878</v>
      </c>
      <c r="L103" s="33">
        <f ca="1">IF(K103&lt;&gt;"",J103*$H$13/12,"")</f>
        <v>412.90350464122815</v>
      </c>
    </row>
    <row r="104" spans="2:12" x14ac:dyDescent="0.3">
      <c r="B104" s="30">
        <f ca="1">IFERROR(IF(YEARFRAC($B$28,IF(DATE(YEAR(B103),MONTH(B103),15)&gt;B103,DATE(YEAR(B103),MONTH(B103),15),DATE(YEAR(B103),MONTH(B103)+1,1)))&gt;$H$16,"",IF(DATE(YEAR(B103),MONTH(B103),15)&gt;B103,DATE(YEAR(B103),MONTH(B103),15),DATE(YEAR(B103),MONTH(B103)+1,1))),"")</f>
        <v>42628</v>
      </c>
      <c r="C104" s="33">
        <f ca="1">IF(B104&lt;&gt;"",IF(AND(MONTH(B104)=1,DAY(B104)=1),C103*(1+$H$10),C103),"")</f>
        <v>46305</v>
      </c>
      <c r="D104" s="33">
        <f ca="1">IF(C104&lt;&gt;"",C104*$H$8/24,"")</f>
        <v>115.76249999999999</v>
      </c>
      <c r="E104" s="33">
        <f ca="1">IF(D104&lt;&gt;"",C104*$H$9/24,"")</f>
        <v>57.881249999999994</v>
      </c>
      <c r="F104" s="33">
        <f ca="1">IF(E104&lt;&gt;"",F103*(1+$H$11-$H$13)^YEARFRAC(B103,B104,1)+D104+E104,"")</f>
        <v>69703.715731182543</v>
      </c>
      <c r="G104" s="33">
        <f ca="1">IF(E104&lt;&gt;"",F103*((1+$H$11)^YEARFRAC(B103,B104,1)-(1+$H$11-$H$13)^YEARFRAC(B103,B104,1)),"")</f>
        <v>50.67942564042194</v>
      </c>
      <c r="I104" s="30">
        <f ca="1">IFERROR(IF(YEARFRAC($I$28,DATE(YEAR(I103),MONTH(I103)+1,1))&gt;$H$17,"",DATE(YEAR(I103),MONTH(I103)+1,1)),"")</f>
        <v>52932</v>
      </c>
      <c r="J104" s="33">
        <f ca="1">IF(I104&lt;&gt;"",(J103-K103)*(1+($H$12-$H$13)/12),"")</f>
        <v>245532.63463904441</v>
      </c>
      <c r="K104" s="33">
        <f ca="1">IF(J104&lt;&gt;"",-PMT(($H$12-$H$13)/12,12*$H$17,$J$28,0,1),"")</f>
        <v>2516.000773206878</v>
      </c>
      <c r="L104" s="33">
        <f ca="1">IF(K104&lt;&gt;"",J104*$H$13/12,"")</f>
        <v>409.2210577317407</v>
      </c>
    </row>
    <row r="105" spans="2:12" x14ac:dyDescent="0.3">
      <c r="B105" s="30">
        <f ca="1">IFERROR(IF(YEARFRAC($B$28,IF(DATE(YEAR(B104),MONTH(B104),15)&gt;B104,DATE(YEAR(B104),MONTH(B104),15),DATE(YEAR(B104),MONTH(B104)+1,1)))&gt;$H$16,"",IF(DATE(YEAR(B104),MONTH(B104),15)&gt;B104,DATE(YEAR(B104),MONTH(B104),15),DATE(YEAR(B104),MONTH(B104)+1,1))),"")</f>
        <v>42644</v>
      </c>
      <c r="C105" s="33">
        <f ca="1">IF(B105&lt;&gt;"",IF(AND(MONTH(B105)=1,DAY(B105)=1),C104*(1+$H$10),C104),"")</f>
        <v>46305</v>
      </c>
      <c r="D105" s="33">
        <f ca="1">IF(C105&lt;&gt;"",C105*$H$8/24,"")</f>
        <v>115.76249999999999</v>
      </c>
      <c r="E105" s="33">
        <f ca="1">IF(D105&lt;&gt;"",C105*$H$9/24,"")</f>
        <v>57.881249999999994</v>
      </c>
      <c r="F105" s="33">
        <f ca="1">IF(E105&lt;&gt;"",F104*(1+$H$11-$H$13)^YEARFRAC(B104,B105,1)+D105+E105,"")</f>
        <v>69996.973664653444</v>
      </c>
      <c r="G105" s="33">
        <f ca="1">IF(E105&lt;&gt;"",F104*((1+$H$11)^YEARFRAC(B104,B105,1)-(1+$H$11-$H$13)^YEARFRAC(B104,B105,1)),"")</f>
        <v>58.166658350048337</v>
      </c>
      <c r="I105" s="30">
        <f ca="1">IFERROR(IF(YEARFRAC($I$28,DATE(YEAR(I104),MONTH(I104)+1,1))&gt;$H$17,"",DATE(YEAR(I104),MONTH(I104)+1,1)),"")</f>
        <v>52963</v>
      </c>
      <c r="J105" s="33">
        <f ca="1">IF(I105&lt;&gt;"",(J104-K104)*(1+($H$12-$H$13)/12),"")</f>
        <v>243320.40465816983</v>
      </c>
      <c r="K105" s="33">
        <f ca="1">IF(J105&lt;&gt;"",-PMT(($H$12-$H$13)/12,12*$H$17,$J$28,0,1),"")</f>
        <v>2516.000773206878</v>
      </c>
      <c r="L105" s="33">
        <f ca="1">IF(K105&lt;&gt;"",J105*$H$13/12,"")</f>
        <v>405.53400776361644</v>
      </c>
    </row>
    <row r="106" spans="2:12" x14ac:dyDescent="0.3">
      <c r="B106" s="30">
        <f ca="1">IFERROR(IF(YEARFRAC($B$28,IF(DATE(YEAR(B105),MONTH(B105),15)&gt;B105,DATE(YEAR(B105),MONTH(B105),15),DATE(YEAR(B105),MONTH(B105)+1,1)))&gt;$H$16,"",IF(DATE(YEAR(B105),MONTH(B105),15)&gt;B105,DATE(YEAR(B105),MONTH(B105),15),DATE(YEAR(B105),MONTH(B105)+1,1))),"")</f>
        <v>42658</v>
      </c>
      <c r="C106" s="33">
        <f ca="1">IF(B106&lt;&gt;"",IF(AND(MONTH(B106)=1,DAY(B106)=1),C105*(1+$H$10),C105),"")</f>
        <v>46305</v>
      </c>
      <c r="D106" s="33">
        <f ca="1">IF(C106&lt;&gt;"",C106*$H$8/24,"")</f>
        <v>115.76249999999999</v>
      </c>
      <c r="E106" s="33">
        <f ca="1">IF(D106&lt;&gt;"",C106*$H$9/24,"")</f>
        <v>57.881249999999994</v>
      </c>
      <c r="F106" s="33">
        <f ca="1">IF(E106&lt;&gt;"",F105*(1+$H$11-$H$13)^YEARFRAC(B105,B106,1)+D106+E106,"")</f>
        <v>70275.708896307871</v>
      </c>
      <c r="G106" s="33">
        <f ca="1">IF(E106&lt;&gt;"",F105*((1+$H$11)^YEARFRAC(B105,B106,1)-(1+$H$11-$H$13)^YEARFRAC(B105,B106,1)),"")</f>
        <v>51.096342871381289</v>
      </c>
      <c r="I106" s="30">
        <f ca="1">IFERROR(IF(YEARFRAC($I$28,DATE(YEAR(I105),MONTH(I105)+1,1))&gt;$H$17,"",DATE(YEAR(I105),MONTH(I105)+1,1)),"")</f>
        <v>52994</v>
      </c>
      <c r="J106" s="33">
        <f ca="1">IF(I106&lt;&gt;"",(J105-K105)*(1+($H$12-$H$13)/12),"")</f>
        <v>241105.40938981916</v>
      </c>
      <c r="K106" s="33">
        <f ca="1">IF(J106&lt;&gt;"",-PMT(($H$12-$H$13)/12,12*$H$17,$J$28,0,1),"")</f>
        <v>2516.000773206878</v>
      </c>
      <c r="L106" s="33">
        <f ca="1">IF(K106&lt;&gt;"",J106*$H$13/12,"")</f>
        <v>401.84234898303197</v>
      </c>
    </row>
    <row r="107" spans="2:12" x14ac:dyDescent="0.3">
      <c r="B107" s="30">
        <f ca="1">IFERROR(IF(YEARFRAC($B$28,IF(DATE(YEAR(B106),MONTH(B106),15)&gt;B106,DATE(YEAR(B106),MONTH(B106),15),DATE(YEAR(B106),MONTH(B106)+1,1)))&gt;$H$16,"",IF(DATE(YEAR(B106),MONTH(B106),15)&gt;B106,DATE(YEAR(B106),MONTH(B106),15),DATE(YEAR(B106),MONTH(B106)+1,1))),"")</f>
        <v>42675</v>
      </c>
      <c r="C107" s="33">
        <f ca="1">IF(B107&lt;&gt;"",IF(AND(MONTH(B107)=1,DAY(B107)=1),C106*(1+$H$10),C106),"")</f>
        <v>46305</v>
      </c>
      <c r="D107" s="33">
        <f ca="1">IF(C107&lt;&gt;"",C107*$H$8/24,"")</f>
        <v>115.76249999999999</v>
      </c>
      <c r="E107" s="33">
        <f ca="1">IF(D107&lt;&gt;"",C107*$H$9/24,"")</f>
        <v>57.881249999999994</v>
      </c>
      <c r="F107" s="33">
        <f ca="1">IF(E107&lt;&gt;"",F106*(1+$H$11-$H$13)^YEARFRAC(B106,B107,1)+D107+E107,"")</f>
        <v>70577.492493115758</v>
      </c>
      <c r="G107" s="33">
        <f ca="1">IF(E107&lt;&gt;"",F106*((1+$H$11)^YEARFRAC(B106,B107,1)-(1+$H$11-$H$13)^YEARFRAC(B106,B107,1)),"")</f>
        <v>62.317525572840012</v>
      </c>
      <c r="I107" s="30">
        <f ca="1">IFERROR(IF(YEARFRAC($I$28,DATE(YEAR(I106),MONTH(I106)+1,1))&gt;$H$17,"",DATE(YEAR(I106),MONTH(I106)+1,1)),"")</f>
        <v>53022</v>
      </c>
      <c r="J107" s="33">
        <f ca="1">IF(I107&lt;&gt;"",(J106-K106)*(1+($H$12-$H$13)/12),"")</f>
        <v>238887.64537738304</v>
      </c>
      <c r="K107" s="33">
        <f ca="1">IF(J107&lt;&gt;"",-PMT(($H$12-$H$13)/12,12*$H$17,$J$28,0,1),"")</f>
        <v>2516.000773206878</v>
      </c>
      <c r="L107" s="33">
        <f ca="1">IF(K107&lt;&gt;"",J107*$H$13/12,"")</f>
        <v>398.1460756289718</v>
      </c>
    </row>
    <row r="108" spans="2:12" x14ac:dyDescent="0.3">
      <c r="B108" s="30">
        <f ca="1">IFERROR(IF(YEARFRAC($B$28,IF(DATE(YEAR(B107),MONTH(B107),15)&gt;B107,DATE(YEAR(B107),MONTH(B107),15),DATE(YEAR(B107),MONTH(B107)+1,1)))&gt;$H$16,"",IF(DATE(YEAR(B107),MONTH(B107),15)&gt;B107,DATE(YEAR(B107),MONTH(B107),15),DATE(YEAR(B107),MONTH(B107)+1,1))),"")</f>
        <v>42689</v>
      </c>
      <c r="C108" s="33">
        <f ca="1">IF(B108&lt;&gt;"",IF(AND(MONTH(B108)=1,DAY(B108)=1),C107*(1+$H$10),C107),"")</f>
        <v>46305</v>
      </c>
      <c r="D108" s="33">
        <f ca="1">IF(C108&lt;&gt;"",C108*$H$8/24,"")</f>
        <v>115.76249999999999</v>
      </c>
      <c r="E108" s="33">
        <f ca="1">IF(D108&lt;&gt;"",C108*$H$9/24,"")</f>
        <v>57.881249999999994</v>
      </c>
      <c r="F108" s="33">
        <f ca="1">IF(E108&lt;&gt;"",F107*(1+$H$11-$H$13)^YEARFRAC(B107,B108,1)+D108+E108,"")</f>
        <v>70857.099299362875</v>
      </c>
      <c r="G108" s="33">
        <f ca="1">IF(E108&lt;&gt;"",F107*((1+$H$11)^YEARFRAC(B107,B108,1)-(1+$H$11-$H$13)^YEARFRAC(B107,B108,1)),"")</f>
        <v>51.520109607990676</v>
      </c>
      <c r="I108" s="30">
        <f ca="1">IFERROR(IF(YEARFRAC($I$28,DATE(YEAR(I107),MONTH(I107)+1,1))&gt;$H$17,"",DATE(YEAR(I107),MONTH(I107)+1,1)),"")</f>
        <v>53053</v>
      </c>
      <c r="J108" s="33">
        <f ca="1">IF(I108&lt;&gt;"",(J107-K107)*(1+($H$12-$H$13)/12),"")</f>
        <v>236667.10915993137</v>
      </c>
      <c r="K108" s="33">
        <f ca="1">IF(J108&lt;&gt;"",-PMT(($H$12-$H$13)/12,12*$H$17,$J$28,0,1),"")</f>
        <v>2516.000773206878</v>
      </c>
      <c r="L108" s="33">
        <f ca="1">IF(K108&lt;&gt;"",J108*$H$13/12,"")</f>
        <v>394.44518193321892</v>
      </c>
    </row>
    <row r="109" spans="2:12" x14ac:dyDescent="0.3">
      <c r="B109" s="30">
        <f ca="1">IFERROR(IF(YEARFRAC($B$28,IF(DATE(YEAR(B108),MONTH(B108),15)&gt;B108,DATE(YEAR(B108),MONTH(B108),15),DATE(YEAR(B108),MONTH(B108)+1,1)))&gt;$H$16,"",IF(DATE(YEAR(B108),MONTH(B108),15)&gt;B108,DATE(YEAR(B108),MONTH(B108),15),DATE(YEAR(B108),MONTH(B108)+1,1))),"")</f>
        <v>42705</v>
      </c>
      <c r="C109" s="33">
        <f ca="1">IF(B109&lt;&gt;"",IF(AND(MONTH(B109)=1,DAY(B109)=1),C108*(1+$H$10),C108),"")</f>
        <v>46305</v>
      </c>
      <c r="D109" s="33">
        <f ca="1">IF(C109&lt;&gt;"",C109*$H$8/24,"")</f>
        <v>115.76249999999999</v>
      </c>
      <c r="E109" s="33">
        <f ca="1">IF(D109&lt;&gt;"",C109*$H$9/24,"")</f>
        <v>57.881249999999994</v>
      </c>
      <c r="F109" s="33">
        <f ca="1">IF(E109&lt;&gt;"",F108*(1+$H$11-$H$13)^YEARFRAC(B108,B109,1)+D109+E109,"")</f>
        <v>71152.336482179235</v>
      </c>
      <c r="G109" s="33">
        <f ca="1">IF(E109&lt;&gt;"",F108*((1+$H$11)^YEARFRAC(B108,B109,1)-(1+$H$11-$H$13)^YEARFRAC(B108,B109,1)),"")</f>
        <v>59.129138861354747</v>
      </c>
      <c r="I109" s="30">
        <f ca="1">IFERROR(IF(YEARFRAC($I$28,DATE(YEAR(I108),MONTH(I108)+1,1))&gt;$H$17,"",DATE(YEAR(I108),MONTH(I108)+1,1)),"")</f>
        <v>53083</v>
      </c>
      <c r="J109" s="33">
        <f ca="1">IF(I109&lt;&gt;"",(J108-K108)*(1+($H$12-$H$13)/12),"")</f>
        <v>234443.79727220788</v>
      </c>
      <c r="K109" s="33">
        <f ca="1">IF(J109&lt;&gt;"",-PMT(($H$12-$H$13)/12,12*$H$17,$J$28,0,1),"")</f>
        <v>2516.000773206878</v>
      </c>
      <c r="L109" s="33">
        <f ca="1">IF(K109&lt;&gt;"",J109*$H$13/12,"")</f>
        <v>390.73966212034651</v>
      </c>
    </row>
    <row r="110" spans="2:12" x14ac:dyDescent="0.3">
      <c r="B110" s="30">
        <f ca="1">IFERROR(IF(YEARFRAC($B$28,IF(DATE(YEAR(B109),MONTH(B109),15)&gt;B109,DATE(YEAR(B109),MONTH(B109),15),DATE(YEAR(B109),MONTH(B109)+1,1)))&gt;$H$16,"",IF(DATE(YEAR(B109),MONTH(B109),15)&gt;B109,DATE(YEAR(B109),MONTH(B109),15),DATE(YEAR(B109),MONTH(B109)+1,1))),"")</f>
        <v>42719</v>
      </c>
      <c r="C110" s="33">
        <f ca="1">IF(B110&lt;&gt;"",IF(AND(MONTH(B110)=1,DAY(B110)=1),C109*(1+$H$10),C109),"")</f>
        <v>46305</v>
      </c>
      <c r="D110" s="33">
        <f ca="1">IF(C110&lt;&gt;"",C110*$H$8/24,"")</f>
        <v>115.76249999999999</v>
      </c>
      <c r="E110" s="33">
        <f ca="1">IF(D110&lt;&gt;"",C110*$H$9/24,"")</f>
        <v>57.881249999999994</v>
      </c>
      <c r="F110" s="33">
        <f ca="1">IF(E110&lt;&gt;"",F109*(1+$H$11-$H$13)^YEARFRAC(B109,B110,1)+D110+E110,"")</f>
        <v>71432.806342975266</v>
      </c>
      <c r="G110" s="33">
        <f ca="1">IF(E110&lt;&gt;"",F109*((1+$H$11)^YEARFRAC(B109,B110,1)-(1+$H$11-$H$13)^YEARFRAC(B109,B110,1)),"")</f>
        <v>51.939733829224288</v>
      </c>
      <c r="I110" s="30">
        <f ca="1">IFERROR(IF(YEARFRAC($I$28,DATE(YEAR(I109),MONTH(I109)+1,1))&gt;$H$17,"",DATE(YEAR(I109),MONTH(I109)+1,1)),"")</f>
        <v>53114</v>
      </c>
      <c r="J110" s="33">
        <f ca="1">IF(I110&lt;&gt;"",(J109-K109)*(1+($H$12-$H$13)/12),"")</f>
        <v>232217.70624462474</v>
      </c>
      <c r="K110" s="33">
        <f ca="1">IF(J110&lt;&gt;"",-PMT(($H$12-$H$13)/12,12*$H$17,$J$28,0,1),"")</f>
        <v>2516.000773206878</v>
      </c>
      <c r="L110" s="33">
        <f ca="1">IF(K110&lt;&gt;"",J110*$H$13/12,"")</f>
        <v>387.0295104077079</v>
      </c>
    </row>
    <row r="111" spans="2:12" x14ac:dyDescent="0.3">
      <c r="B111" s="30">
        <f ca="1">IFERROR(IF(YEARFRAC($B$28,IF(DATE(YEAR(B110),MONTH(B110),15)&gt;B110,DATE(YEAR(B110),MONTH(B110),15),DATE(YEAR(B110),MONTH(B110)+1,1)))&gt;$H$16,"",IF(DATE(YEAR(B110),MONTH(B110),15)&gt;B110,DATE(YEAR(B110),MONTH(B110),15),DATE(YEAR(B110),MONTH(B110)+1,1))),"")</f>
        <v>42736</v>
      </c>
      <c r="C111" s="33">
        <f ca="1">IF(B111&lt;&gt;"",IF(AND(MONTH(B111)=1,DAY(B111)=1),C110*(1+$H$10),C110),"")</f>
        <v>48620.25</v>
      </c>
      <c r="D111" s="33">
        <f ca="1">IF(C111&lt;&gt;"",C111*$H$8/24,"")</f>
        <v>121.55062499999998</v>
      </c>
      <c r="E111" s="33">
        <f ca="1">IF(D111&lt;&gt;"",C111*$H$9/24,"")</f>
        <v>60.775312499999991</v>
      </c>
      <c r="F111" s="33">
        <f ca="1">IF(E111&lt;&gt;"",F110*(1+$H$11-$H$13)^YEARFRAC(B110,B111,1)+D111+E111,"")</f>
        <v>71745.739138744058</v>
      </c>
      <c r="G111" s="33">
        <f ca="1">IF(E111&lt;&gt;"",F110*((1+$H$11)^YEARFRAC(B110,B111,1)-(1+$H$11-$H$13)^YEARFRAC(B110,B111,1)),"")</f>
        <v>63.517528731256554</v>
      </c>
      <c r="I111" s="30">
        <f ca="1">IFERROR(IF(YEARFRAC($I$28,DATE(YEAR(I110),MONTH(I110)+1,1))&gt;$H$17,"",DATE(YEAR(I110),MONTH(I110)+1,1)),"")</f>
        <v>53144</v>
      </c>
      <c r="J111" s="33">
        <f ca="1">IF(I111&lt;&gt;"",(J110-K110)*(1+($H$12-$H$13)/12),"")</f>
        <v>229988.83260325712</v>
      </c>
      <c r="K111" s="33">
        <f ca="1">IF(J111&lt;&gt;"",-PMT(($H$12-$H$13)/12,12*$H$17,$J$28,0,1),"")</f>
        <v>2516.000773206878</v>
      </c>
      <c r="L111" s="33">
        <f ca="1">IF(K111&lt;&gt;"",J111*$H$13/12,"")</f>
        <v>383.31472100542851</v>
      </c>
    </row>
    <row r="112" spans="2:12" x14ac:dyDescent="0.3">
      <c r="B112" s="30">
        <f ca="1">IFERROR(IF(YEARFRAC($B$28,IF(DATE(YEAR(B111),MONTH(B111),15)&gt;B111,DATE(YEAR(B111),MONTH(B111),15),DATE(YEAR(B111),MONTH(B111)+1,1)))&gt;$H$16,"",IF(DATE(YEAR(B111),MONTH(B111),15)&gt;B111,DATE(YEAR(B111),MONTH(B111),15),DATE(YEAR(B111),MONTH(B111)+1,1))),"")</f>
        <v>42750</v>
      </c>
      <c r="C112" s="33">
        <f ca="1">IF(B112&lt;&gt;"",IF(AND(MONTH(B112)=1,DAY(B112)=1),C111*(1+$H$10),C111),"")</f>
        <v>48620.25</v>
      </c>
      <c r="D112" s="33">
        <f ca="1">IF(C112&lt;&gt;"",C112*$H$8/24,"")</f>
        <v>121.55062499999998</v>
      </c>
      <c r="E112" s="33">
        <f ca="1">IF(D112&lt;&gt;"",C112*$H$9/24,"")</f>
        <v>60.775312499999991</v>
      </c>
      <c r="F112" s="33">
        <f ca="1">IF(E112&lt;&gt;"",F111*(1+$H$11-$H$13)^YEARFRAC(B111,B112,1)+D112+E112,"")</f>
        <v>72036.077442231195</v>
      </c>
      <c r="G112" s="33">
        <f ca="1">IF(E112&lt;&gt;"",F111*((1+$H$11)^YEARFRAC(B111,B112,1)-(1+$H$11-$H$13)^YEARFRAC(B111,B112,1)),"")</f>
        <v>52.516661186473094</v>
      </c>
      <c r="I112" s="30">
        <f ca="1">IFERROR(IF(YEARFRAC($I$28,DATE(YEAR(I111),MONTH(I111)+1,1))&gt;$H$17,"",DATE(YEAR(I111),MONTH(I111)+1,1)),"")</f>
        <v>53175</v>
      </c>
      <c r="J112" s="33">
        <f ca="1">IF(I112&lt;&gt;"",(J111-K111)*(1+($H$12-$H$13)/12),"")</f>
        <v>227757.17286983781</v>
      </c>
      <c r="K112" s="33">
        <f ca="1">IF(J112&lt;&gt;"",-PMT(($H$12-$H$13)/12,12*$H$17,$J$28,0,1),"")</f>
        <v>2516.000773206878</v>
      </c>
      <c r="L112" s="33">
        <f ca="1">IF(K112&lt;&gt;"",J112*$H$13/12,"")</f>
        <v>379.59528811639638</v>
      </c>
    </row>
    <row r="113" spans="2:12" x14ac:dyDescent="0.3">
      <c r="B113" s="30">
        <f ca="1">IFERROR(IF(YEARFRAC($B$28,IF(DATE(YEAR(B112),MONTH(B112),15)&gt;B112,DATE(YEAR(B112),MONTH(B112),15),DATE(YEAR(B112),MONTH(B112)+1,1)))&gt;$H$16,"",IF(DATE(YEAR(B112),MONTH(B112),15)&gt;B112,DATE(YEAR(B112),MONTH(B112),15),DATE(YEAR(B112),MONTH(B112)+1,1))),"")</f>
        <v>42767</v>
      </c>
      <c r="C113" s="33">
        <f ca="1">IF(B113&lt;&gt;"",IF(AND(MONTH(B113)=1,DAY(B113)=1),C112*(1+$H$10),C112),"")</f>
        <v>48620.25</v>
      </c>
      <c r="D113" s="33">
        <f ca="1">IF(C113&lt;&gt;"",C113*$H$8/24,"")</f>
        <v>121.55062499999998</v>
      </c>
      <c r="E113" s="33">
        <f ca="1">IF(D113&lt;&gt;"",C113*$H$9/24,"")</f>
        <v>60.775312499999991</v>
      </c>
      <c r="F113" s="33">
        <f ca="1">IF(E113&lt;&gt;"",F112*(1+$H$11-$H$13)^YEARFRAC(B112,B113,1)+D113+E113,"")</f>
        <v>72350.113251405055</v>
      </c>
      <c r="G113" s="33">
        <f ca="1">IF(E113&lt;&gt;"",F112*((1+$H$11)^YEARFRAC(B112,B113,1)-(1+$H$11-$H$13)^YEARFRAC(B112,B113,1)),"")</f>
        <v>64.053952978621908</v>
      </c>
      <c r="I113" s="30">
        <f ca="1">IFERROR(IF(YEARFRAC($I$28,DATE(YEAR(I112),MONTH(I112)+1,1))&gt;$H$17,"",DATE(YEAR(I112),MONTH(I112)+1,1)),"")</f>
        <v>53206</v>
      </c>
      <c r="J113" s="33">
        <f ca="1">IF(I113&lt;&gt;"",(J112-K112)*(1+($H$12-$H$13)/12),"")</f>
        <v>225522.72356175171</v>
      </c>
      <c r="K113" s="33">
        <f ca="1">IF(J113&lt;&gt;"",-PMT(($H$12-$H$13)/12,12*$H$17,$J$28,0,1),"")</f>
        <v>2516.000773206878</v>
      </c>
      <c r="L113" s="33">
        <f ca="1">IF(K113&lt;&gt;"",J113*$H$13/12,"")</f>
        <v>375.87120593625286</v>
      </c>
    </row>
    <row r="114" spans="2:12" x14ac:dyDescent="0.3">
      <c r="B114" s="30">
        <f ca="1">IFERROR(IF(YEARFRAC($B$28,IF(DATE(YEAR(B113),MONTH(B113),15)&gt;B113,DATE(YEAR(B113),MONTH(B113),15),DATE(YEAR(B113),MONTH(B113)+1,1)))&gt;$H$16,"",IF(DATE(YEAR(B113),MONTH(B113),15)&gt;B113,DATE(YEAR(B113),MONTH(B113),15),DATE(YEAR(B113),MONTH(B113)+1,1))),"")</f>
        <v>42781</v>
      </c>
      <c r="C114" s="33">
        <f ca="1">IF(B114&lt;&gt;"",IF(AND(MONTH(B114)=1,DAY(B114)=1),C113*(1+$H$10),C113),"")</f>
        <v>48620.25</v>
      </c>
      <c r="D114" s="33">
        <f ca="1">IF(C114&lt;&gt;"",C114*$H$8/24,"")</f>
        <v>121.55062499999998</v>
      </c>
      <c r="E114" s="33">
        <f ca="1">IF(D114&lt;&gt;"",C114*$H$9/24,"")</f>
        <v>60.775312499999991</v>
      </c>
      <c r="F114" s="33">
        <f ca="1">IF(E114&lt;&gt;"",F113*(1+$H$11-$H$13)^YEARFRAC(B113,B114,1)+D114+E114,"")</f>
        <v>72641.361433006678</v>
      </c>
      <c r="G114" s="33">
        <f ca="1">IF(E114&lt;&gt;"",F113*((1+$H$11)^YEARFRAC(B113,B114,1)-(1+$H$11-$H$13)^YEARFRAC(B113,B114,1)),"")</f>
        <v>52.959052761018221</v>
      </c>
      <c r="I114" s="30">
        <f ca="1">IFERROR(IF(YEARFRAC($I$28,DATE(YEAR(I113),MONTH(I113)+1,1))&gt;$H$17,"",DATE(YEAR(I113),MONTH(I113)+1,1)),"")</f>
        <v>53236</v>
      </c>
      <c r="J114" s="33">
        <f ca="1">IF(I114&lt;&gt;"",(J113-K113)*(1+($H$12-$H$13)/12),"")</f>
        <v>223285.48119203051</v>
      </c>
      <c r="K114" s="33">
        <f ca="1">IF(J114&lt;&gt;"",-PMT(($H$12-$H$13)/12,12*$H$17,$J$28,0,1),"")</f>
        <v>2516.000773206878</v>
      </c>
      <c r="L114" s="33">
        <f ca="1">IF(K114&lt;&gt;"",J114*$H$13/12,"")</f>
        <v>372.14246865338419</v>
      </c>
    </row>
    <row r="115" spans="2:12" x14ac:dyDescent="0.3">
      <c r="B115" s="30">
        <f ca="1">IFERROR(IF(YEARFRAC($B$28,IF(DATE(YEAR(B114),MONTH(B114),15)&gt;B114,DATE(YEAR(B114),MONTH(B114),15),DATE(YEAR(B114),MONTH(B114)+1,1)))&gt;$H$16,"",IF(DATE(YEAR(B114),MONTH(B114),15)&gt;B114,DATE(YEAR(B114),MONTH(B114),15),DATE(YEAR(B114),MONTH(B114)+1,1))),"")</f>
        <v>42795</v>
      </c>
      <c r="C115" s="33">
        <f ca="1">IF(B115&lt;&gt;"",IF(AND(MONTH(B115)=1,DAY(B115)=1),C114*(1+$H$10),C114),"")</f>
        <v>48620.25</v>
      </c>
      <c r="D115" s="33">
        <f ca="1">IF(C115&lt;&gt;"",C115*$H$8/24,"")</f>
        <v>121.55062499999998</v>
      </c>
      <c r="E115" s="33">
        <f ca="1">IF(D115&lt;&gt;"",C115*$H$9/24,"")</f>
        <v>60.775312499999991</v>
      </c>
      <c r="F115" s="33">
        <f ca="1">IF(E115&lt;&gt;"",F114*(1+$H$11-$H$13)^YEARFRAC(B114,B115,1)+D115+E115,"")</f>
        <v>72933.048085318354</v>
      </c>
      <c r="G115" s="33">
        <f ca="1">IF(E115&lt;&gt;"",F114*((1+$H$11)^YEARFRAC(B114,B115,1)-(1+$H$11-$H$13)^YEARFRAC(B114,B115,1)),"")</f>
        <v>53.172241477978403</v>
      </c>
      <c r="I115" s="30">
        <f ca="1">IFERROR(IF(YEARFRAC($I$28,DATE(YEAR(I114),MONTH(I114)+1,1))&gt;$H$17,"",DATE(YEAR(I114),MONTH(I114)+1,1)),"")</f>
        <v>53267</v>
      </c>
      <c r="J115" s="33">
        <f ca="1">IF(I115&lt;&gt;"",(J114-K114)*(1+($H$12-$H$13)/12),"")</f>
        <v>221045.44226934714</v>
      </c>
      <c r="K115" s="33">
        <f ca="1">IF(J115&lt;&gt;"",-PMT(($H$12-$H$13)/12,12*$H$17,$J$28,0,1),"")</f>
        <v>2516.000773206878</v>
      </c>
      <c r="L115" s="33">
        <f ca="1">IF(K115&lt;&gt;"",J115*$H$13/12,"")</f>
        <v>368.4090704489119</v>
      </c>
    </row>
    <row r="116" spans="2:12" x14ac:dyDescent="0.3">
      <c r="B116" s="30">
        <f ca="1">IFERROR(IF(YEARFRAC($B$28,IF(DATE(YEAR(B115),MONTH(B115),15)&gt;B115,DATE(YEAR(B115),MONTH(B115),15),DATE(YEAR(B115),MONTH(B115)+1,1)))&gt;$H$16,"",IF(DATE(YEAR(B115),MONTH(B115),15)&gt;B115,DATE(YEAR(B115),MONTH(B115),15),DATE(YEAR(B115),MONTH(B115)+1,1))),"")</f>
        <v>42809</v>
      </c>
      <c r="C116" s="33">
        <f ca="1">IF(B116&lt;&gt;"",IF(AND(MONTH(B116)=1,DAY(B116)=1),C115*(1+$H$10),C115),"")</f>
        <v>48620.25</v>
      </c>
      <c r="D116" s="33">
        <f ca="1">IF(C116&lt;&gt;"",C116*$H$8/24,"")</f>
        <v>121.55062499999998</v>
      </c>
      <c r="E116" s="33">
        <f ca="1">IF(D116&lt;&gt;"",C116*$H$9/24,"")</f>
        <v>60.775312499999991</v>
      </c>
      <c r="F116" s="33">
        <f ca="1">IF(E116&lt;&gt;"",F115*(1+$H$11-$H$13)^YEARFRAC(B115,B116,1)+D116+E116,"")</f>
        <v>73225.173868452592</v>
      </c>
      <c r="G116" s="33">
        <f ca="1">IF(E116&lt;&gt;"",F115*((1+$H$11)^YEARFRAC(B115,B116,1)-(1+$H$11-$H$13)^YEARFRAC(B115,B116,1)),"")</f>
        <v>53.385751148043205</v>
      </c>
      <c r="I116" s="30">
        <f ca="1">IFERROR(IF(YEARFRAC($I$28,DATE(YEAR(I115),MONTH(I115)+1,1))&gt;$H$17,"",DATE(YEAR(I115),MONTH(I115)+1,1)),"")</f>
        <v>53297</v>
      </c>
      <c r="J116" s="33">
        <f ca="1">IF(I116&lt;&gt;"",(J115-K115)*(1+($H$12-$H$13)/12),"")</f>
        <v>218802.60329801042</v>
      </c>
      <c r="K116" s="33">
        <f ca="1">IF(J116&lt;&gt;"",-PMT(($H$12-$H$13)/12,12*$H$17,$J$28,0,1),"")</f>
        <v>2516.000773206878</v>
      </c>
      <c r="L116" s="33">
        <f ca="1">IF(K116&lt;&gt;"",J116*$H$13/12,"")</f>
        <v>364.67100549668407</v>
      </c>
    </row>
    <row r="117" spans="2:12" x14ac:dyDescent="0.3">
      <c r="B117" s="30">
        <f ca="1">IFERROR(IF(YEARFRAC($B$28,IF(DATE(YEAR(B116),MONTH(B116),15)&gt;B116,DATE(YEAR(B116),MONTH(B116),15),DATE(YEAR(B116),MONTH(B116)+1,1)))&gt;$H$16,"",IF(DATE(YEAR(B116),MONTH(B116),15)&gt;B116,DATE(YEAR(B116),MONTH(B116),15),DATE(YEAR(B116),MONTH(B116)+1,1))),"")</f>
        <v>42826</v>
      </c>
      <c r="C117" s="33">
        <f ca="1">IF(B117&lt;&gt;"",IF(AND(MONTH(B117)=1,DAY(B117)=1),C116*(1+$H$10),C116),"")</f>
        <v>48620.25</v>
      </c>
      <c r="D117" s="33">
        <f ca="1">IF(C117&lt;&gt;"",C117*$H$8/24,"")</f>
        <v>121.55062499999998</v>
      </c>
      <c r="E117" s="33">
        <f ca="1">IF(D117&lt;&gt;"",C117*$H$9/24,"")</f>
        <v>60.775312499999991</v>
      </c>
      <c r="F117" s="33">
        <f ca="1">IF(E117&lt;&gt;"",F116*(1+$H$11-$H$13)^YEARFRAC(B116,B117,1)+D117+E117,"")</f>
        <v>73541.383806802638</v>
      </c>
      <c r="G117" s="33">
        <f ca="1">IF(E117&lt;&gt;"",F116*((1+$H$11)^YEARFRAC(B116,B117,1)-(1+$H$11-$H$13)^YEARFRAC(B116,B117,1)),"")</f>
        <v>65.11128882028143</v>
      </c>
      <c r="I117" s="30">
        <f ca="1">IFERROR(IF(YEARFRAC($I$28,DATE(YEAR(I116),MONTH(I116)+1,1))&gt;$H$17,"",DATE(YEAR(I116),MONTH(I116)+1,1)),"")</f>
        <v>53328</v>
      </c>
      <c r="J117" s="33">
        <f ca="1">IF(I117&lt;&gt;"",(J116-K116)*(1+($H$12-$H$13)/12),"")</f>
        <v>216556.96077795955</v>
      </c>
      <c r="K117" s="33">
        <f ca="1">IF(J117&lt;&gt;"",-PMT(($H$12-$H$13)/12,12*$H$17,$J$28,0,1),"")</f>
        <v>2516.000773206878</v>
      </c>
      <c r="L117" s="33">
        <f ca="1">IF(K117&lt;&gt;"",J117*$H$13/12,"")</f>
        <v>360.92826796326591</v>
      </c>
    </row>
    <row r="118" spans="2:12" x14ac:dyDescent="0.3">
      <c r="B118" s="30">
        <f ca="1">IFERROR(IF(YEARFRAC($B$28,IF(DATE(YEAR(B117),MONTH(B117),15)&gt;B117,DATE(YEAR(B117),MONTH(B117),15),DATE(YEAR(B117),MONTH(B117)+1,1)))&gt;$H$16,"",IF(DATE(YEAR(B117),MONTH(B117),15)&gt;B117,DATE(YEAR(B117),MONTH(B117),15),DATE(YEAR(B117),MONTH(B117)+1,1))),"")</f>
        <v>42840</v>
      </c>
      <c r="C118" s="33">
        <f ca="1">IF(B118&lt;&gt;"",IF(AND(MONTH(B118)=1,DAY(B118)=1),C117*(1+$H$10),C117),"")</f>
        <v>48620.25</v>
      </c>
      <c r="D118" s="33">
        <f ca="1">IF(C118&lt;&gt;"",C118*$H$8/24,"")</f>
        <v>121.55062499999998</v>
      </c>
      <c r="E118" s="33">
        <f ca="1">IF(D118&lt;&gt;"",C118*$H$9/24,"")</f>
        <v>60.775312499999991</v>
      </c>
      <c r="F118" s="33">
        <f ca="1">IF(E118&lt;&gt;"",F117*(1+$H$11-$H$13)^YEARFRAC(B117,B118,1)+D118+E118,"")</f>
        <v>73834.42543220683</v>
      </c>
      <c r="G118" s="33">
        <f ca="1">IF(E118&lt;&gt;"",F117*((1+$H$11)^YEARFRAC(B117,B118,1)-(1+$H$11-$H$13)^YEARFRAC(B117,B118,1)),"")</f>
        <v>53.831042552889386</v>
      </c>
      <c r="I118" s="30">
        <f ca="1">IFERROR(IF(YEARFRAC($I$28,DATE(YEAR(I117),MONTH(I117)+1,1))&gt;$H$17,"",DATE(YEAR(I117),MONTH(I117)+1,1)),"")</f>
        <v>53359</v>
      </c>
      <c r="J118" s="33">
        <f ca="1">IF(I118&lt;&gt;"",(J117-K117)*(1+($H$12-$H$13)/12),"")</f>
        <v>214308.5112047586</v>
      </c>
      <c r="K118" s="33">
        <f ca="1">IF(J118&lt;&gt;"",-PMT(($H$12-$H$13)/12,12*$H$17,$J$28,0,1),"")</f>
        <v>2516.000773206878</v>
      </c>
      <c r="L118" s="33">
        <f ca="1">IF(K118&lt;&gt;"",J118*$H$13/12,"")</f>
        <v>357.18085200793098</v>
      </c>
    </row>
    <row r="119" spans="2:12" x14ac:dyDescent="0.3">
      <c r="B119" s="30">
        <f ca="1">IFERROR(IF(YEARFRAC($B$28,IF(DATE(YEAR(B118),MONTH(B118),15)&gt;B118,DATE(YEAR(B118),MONTH(B118),15),DATE(YEAR(B118),MONTH(B118)+1,1)))&gt;$H$16,"",IF(DATE(YEAR(B118),MONTH(B118),15)&gt;B118,DATE(YEAR(B118),MONTH(B118),15),DATE(YEAR(B118),MONTH(B118)+1,1))),"")</f>
        <v>42856</v>
      </c>
      <c r="C119" s="33">
        <f ca="1">IF(B119&lt;&gt;"",IF(AND(MONTH(B119)=1,DAY(B119)=1),C118*(1+$H$10),C118),"")</f>
        <v>48620.25</v>
      </c>
      <c r="D119" s="33">
        <f ca="1">IF(C119&lt;&gt;"",C119*$H$8/24,"")</f>
        <v>121.55062499999998</v>
      </c>
      <c r="E119" s="33">
        <f ca="1">IF(D119&lt;&gt;"",C119*$H$9/24,"")</f>
        <v>60.775312499999991</v>
      </c>
      <c r="F119" s="33">
        <f ca="1">IF(E119&lt;&gt;"",F118*(1+$H$11-$H$13)^YEARFRAC(B118,B119,1)+D119+E119,"")</f>
        <v>74143.801434533787</v>
      </c>
      <c r="G119" s="33">
        <f ca="1">IF(E119&lt;&gt;"",F118*((1+$H$11)^YEARFRAC(B118,B119,1)-(1+$H$11-$H$13)^YEARFRAC(B118,B119,1)),"")</f>
        <v>61.782836140438164</v>
      </c>
      <c r="I119" s="30">
        <f ca="1">IFERROR(IF(YEARFRAC($I$28,DATE(YEAR(I118),MONTH(I118)+1,1))&gt;$H$17,"",DATE(YEAR(I118),MONTH(I118)+1,1)),"")</f>
        <v>53387</v>
      </c>
      <c r="J119" s="33">
        <f ca="1">IF(I119&lt;&gt;"",(J118-K118)*(1+($H$12-$H$13)/12),"")</f>
        <v>212057.25106959115</v>
      </c>
      <c r="K119" s="33">
        <f ca="1">IF(J119&lt;&gt;"",-PMT(($H$12-$H$13)/12,12*$H$17,$J$28,0,1),"")</f>
        <v>2516.000773206878</v>
      </c>
      <c r="L119" s="33">
        <f ca="1">IF(K119&lt;&gt;"",J119*$H$13/12,"")</f>
        <v>353.42875178265194</v>
      </c>
    </row>
    <row r="120" spans="2:12" x14ac:dyDescent="0.3">
      <c r="B120" s="30">
        <f ca="1">IFERROR(IF(YEARFRAC($B$28,IF(DATE(YEAR(B119),MONTH(B119),15)&gt;B119,DATE(YEAR(B119),MONTH(B119),15),DATE(YEAR(B119),MONTH(B119)+1,1)))&gt;$H$16,"",IF(DATE(YEAR(B119),MONTH(B119),15)&gt;B119,DATE(YEAR(B119),MONTH(B119),15),DATE(YEAR(B119),MONTH(B119)+1,1))),"")</f>
        <v>42870</v>
      </c>
      <c r="C120" s="33">
        <f ca="1">IF(B120&lt;&gt;"",IF(AND(MONTH(B120)=1,DAY(B120)=1),C119*(1+$H$10),C119),"")</f>
        <v>48620.25</v>
      </c>
      <c r="D120" s="33">
        <f ca="1">IF(C120&lt;&gt;"",C120*$H$8/24,"")</f>
        <v>121.55062499999998</v>
      </c>
      <c r="E120" s="33">
        <f ca="1">IF(D120&lt;&gt;"",C120*$H$9/24,"")</f>
        <v>60.775312499999991</v>
      </c>
      <c r="F120" s="33">
        <f ca="1">IF(E120&lt;&gt;"",F119*(1+$H$11-$H$13)^YEARFRAC(B119,B120,1)+D120+E120,"")</f>
        <v>74437.749992587414</v>
      </c>
      <c r="G120" s="33">
        <f ca="1">IF(E120&lt;&gt;"",F119*((1+$H$11)^YEARFRAC(B119,B120,1)-(1+$H$11-$H$13)^YEARFRAC(B119,B120,1)),"")</f>
        <v>54.272002013731168</v>
      </c>
      <c r="I120" s="30">
        <f ca="1">IFERROR(IF(YEARFRAC($I$28,DATE(YEAR(I119),MONTH(I119)+1,1))&gt;$H$17,"",DATE(YEAR(I119),MONTH(I119)+1,1)),"")</f>
        <v>53418</v>
      </c>
      <c r="J120" s="33">
        <f ca="1">IF(I120&lt;&gt;"",(J119-K119)*(1+($H$12-$H$13)/12),"")</f>
        <v>209803.17685925475</v>
      </c>
      <c r="K120" s="33">
        <f ca="1">IF(J120&lt;&gt;"",-PMT(($H$12-$H$13)/12,12*$H$17,$J$28,0,1),"")</f>
        <v>2516.000773206878</v>
      </c>
      <c r="L120" s="33">
        <f ca="1">IF(K120&lt;&gt;"",J120*$H$13/12,"")</f>
        <v>349.67196143209122</v>
      </c>
    </row>
    <row r="121" spans="2:12" x14ac:dyDescent="0.3">
      <c r="B121" s="30">
        <f ca="1">IFERROR(IF(YEARFRAC($B$28,IF(DATE(YEAR(B120),MONTH(B120),15)&gt;B120,DATE(YEAR(B120),MONTH(B120),15),DATE(YEAR(B120),MONTH(B120)+1,1)))&gt;$H$16,"",IF(DATE(YEAR(B120),MONTH(B120),15)&gt;B120,DATE(YEAR(B120),MONTH(B120),15),DATE(YEAR(B120),MONTH(B120)+1,1))),"")</f>
        <v>42887</v>
      </c>
      <c r="C121" s="33">
        <f ca="1">IF(B121&lt;&gt;"",IF(AND(MONTH(B121)=1,DAY(B121)=1),C120*(1+$H$10),C120),"")</f>
        <v>48620.25</v>
      </c>
      <c r="D121" s="33">
        <f ca="1">IF(C121&lt;&gt;"",C121*$H$8/24,"")</f>
        <v>121.55062499999998</v>
      </c>
      <c r="E121" s="33">
        <f ca="1">IF(D121&lt;&gt;"",C121*$H$9/24,"")</f>
        <v>60.775312499999991</v>
      </c>
      <c r="F121" s="33">
        <f ca="1">IF(E121&lt;&gt;"",F120*(1+$H$11-$H$13)^YEARFRAC(B120,B121,1)+D121+E121,"")</f>
        <v>74756.176990102467</v>
      </c>
      <c r="G121" s="33">
        <f ca="1">IF(E121&lt;&gt;"",F120*((1+$H$11)^YEARFRAC(B120,B121,1)-(1+$H$11-$H$13)^YEARFRAC(B120,B121,1)),"")</f>
        <v>66.18950263752626</v>
      </c>
      <c r="I121" s="30">
        <f ca="1">IFERROR(IF(YEARFRAC($I$28,DATE(YEAR(I120),MONTH(I120)+1,1))&gt;$H$17,"",DATE(YEAR(I120),MONTH(I120)+1,1)),"")</f>
        <v>53448</v>
      </c>
      <c r="J121" s="33">
        <f ca="1">IF(I121&lt;&gt;"",(J120-K120)*(1+($H$12-$H$13)/12),"")</f>
        <v>207546.28505615541</v>
      </c>
      <c r="K121" s="33">
        <f ca="1">IF(J121&lt;&gt;"",-PMT(($H$12-$H$13)/12,12*$H$17,$J$28,0,1),"")</f>
        <v>2516.000773206878</v>
      </c>
      <c r="L121" s="33">
        <f ca="1">IF(K121&lt;&gt;"",J121*$H$13/12,"")</f>
        <v>345.91047509359237</v>
      </c>
    </row>
    <row r="122" spans="2:12" x14ac:dyDescent="0.3">
      <c r="B122" s="30">
        <f ca="1">IFERROR(IF(YEARFRAC($B$28,IF(DATE(YEAR(B121),MONTH(B121),15)&gt;B121,DATE(YEAR(B121),MONTH(B121),15),DATE(YEAR(B121),MONTH(B121)+1,1)))&gt;$H$16,"",IF(DATE(YEAR(B121),MONTH(B121),15)&gt;B121,DATE(YEAR(B121),MONTH(B121),15),DATE(YEAR(B121),MONTH(B121)+1,1))),"")</f>
        <v>42901</v>
      </c>
      <c r="C122" s="33">
        <f ca="1">IF(B122&lt;&gt;"",IF(AND(MONTH(B122)=1,DAY(B122)=1),C121*(1+$H$10),C121),"")</f>
        <v>48620.25</v>
      </c>
      <c r="D122" s="33">
        <f ca="1">IF(C122&lt;&gt;"",C122*$H$8/24,"")</f>
        <v>121.55062499999998</v>
      </c>
      <c r="E122" s="33">
        <f ca="1">IF(D122&lt;&gt;"",C122*$H$9/24,"")</f>
        <v>60.775312499999991</v>
      </c>
      <c r="F122" s="33">
        <f ca="1">IF(E122&lt;&gt;"",F121*(1+$H$11-$H$13)^YEARFRAC(B121,B122,1)+D122+E122,"")</f>
        <v>75051.047472348728</v>
      </c>
      <c r="G122" s="33">
        <f ca="1">IF(E122&lt;&gt;"",F121*((1+$H$11)^YEARFRAC(B121,B122,1)-(1+$H$11-$H$13)^YEARFRAC(B121,B122,1)),"")</f>
        <v>54.720250508439499</v>
      </c>
      <c r="I122" s="30">
        <f ca="1">IFERROR(IF(YEARFRAC($I$28,DATE(YEAR(I121),MONTH(I121)+1,1))&gt;$H$17,"",DATE(YEAR(I121),MONTH(I121)+1,1)),"")</f>
        <v>53479</v>
      </c>
      <c r="J122" s="33">
        <f ca="1">IF(I122&lt;&gt;"",(J121-K121)*(1+($H$12-$H$13)/12),"")</f>
        <v>205286.5721383022</v>
      </c>
      <c r="K122" s="33">
        <f ca="1">IF(J122&lt;&gt;"",-PMT(($H$12-$H$13)/12,12*$H$17,$J$28,0,1),"")</f>
        <v>2516.000773206878</v>
      </c>
      <c r="L122" s="33">
        <f ca="1">IF(K122&lt;&gt;"",J122*$H$13/12,"")</f>
        <v>342.14428689717033</v>
      </c>
    </row>
    <row r="123" spans="2:12" x14ac:dyDescent="0.3">
      <c r="B123" s="30">
        <f ca="1">IFERROR(IF(YEARFRAC($B$28,IF(DATE(YEAR(B122),MONTH(B122),15)&gt;B122,DATE(YEAR(B122),MONTH(B122),15),DATE(YEAR(B122),MONTH(B122)+1,1)))&gt;$H$16,"",IF(DATE(YEAR(B122),MONTH(B122),15)&gt;B122,DATE(YEAR(B122),MONTH(B122),15),DATE(YEAR(B122),MONTH(B122)+1,1))),"")</f>
        <v>42917</v>
      </c>
      <c r="C123" s="33">
        <f ca="1">IF(B123&lt;&gt;"",IF(AND(MONTH(B123)=1,DAY(B123)=1),C122*(1+$H$10),C122),"")</f>
        <v>48620.25</v>
      </c>
      <c r="D123" s="33">
        <f ca="1">IF(C123&lt;&gt;"",C123*$H$8/24,"")</f>
        <v>121.55062499999998</v>
      </c>
      <c r="E123" s="33">
        <f ca="1">IF(D123&lt;&gt;"",C123*$H$9/24,"")</f>
        <v>60.775312499999991</v>
      </c>
      <c r="F123" s="33">
        <f ca="1">IF(E123&lt;&gt;"",F122*(1+$H$11-$H$13)^YEARFRAC(B122,B123,1)+D123+E123,"")</f>
        <v>75362.516968437776</v>
      </c>
      <c r="G123" s="33">
        <f ca="1">IF(E123&lt;&gt;"",F122*((1+$H$11)^YEARFRAC(B122,B123,1)-(1+$H$11-$H$13)^YEARFRAC(B122,B123,1)),"")</f>
        <v>62.800875621492274</v>
      </c>
      <c r="I123" s="30">
        <f ca="1">IFERROR(IF(YEARFRAC($I$28,DATE(YEAR(I122),MONTH(I122)+1,1))&gt;$H$17,"",DATE(YEAR(I122),MONTH(I122)+1,1)),"")</f>
        <v>53509</v>
      </c>
      <c r="J123" s="33">
        <f ca="1">IF(I123&lt;&gt;"",(J122-K122)*(1+($H$12-$H$13)/12),"")</f>
        <v>203024.03457930169</v>
      </c>
      <c r="K123" s="33">
        <f ca="1">IF(J123&lt;&gt;"",-PMT(($H$12-$H$13)/12,12*$H$17,$J$28,0,1),"")</f>
        <v>2516.000773206878</v>
      </c>
      <c r="L123" s="33">
        <f ca="1">IF(K123&lt;&gt;"",J123*$H$13/12,"")</f>
        <v>338.37339096550284</v>
      </c>
    </row>
    <row r="124" spans="2:12" x14ac:dyDescent="0.3">
      <c r="B124" s="30">
        <f ca="1">IFERROR(IF(YEARFRAC($B$28,IF(DATE(YEAR(B123),MONTH(B123),15)&gt;B123,DATE(YEAR(B123),MONTH(B123),15),DATE(YEAR(B123),MONTH(B123)+1,1)))&gt;$H$16,"",IF(DATE(YEAR(B123),MONTH(B123),15)&gt;B123,DATE(YEAR(B123),MONTH(B123),15),DATE(YEAR(B123),MONTH(B123)+1,1))),"")</f>
        <v>42931</v>
      </c>
      <c r="C124" s="33">
        <f ca="1">IF(B124&lt;&gt;"",IF(AND(MONTH(B124)=1,DAY(B124)=1),C123*(1+$H$10),C123),"")</f>
        <v>48620.25</v>
      </c>
      <c r="D124" s="33">
        <f ca="1">IF(C124&lt;&gt;"",C124*$H$8/24,"")</f>
        <v>121.55062499999998</v>
      </c>
      <c r="E124" s="33">
        <f ca="1">IF(D124&lt;&gt;"",C124*$H$9/24,"")</f>
        <v>60.775312499999991</v>
      </c>
      <c r="F124" s="33">
        <f ca="1">IF(E124&lt;&gt;"",F123*(1+$H$11-$H$13)^YEARFRAC(B123,B124,1)+D124+E124,"")</f>
        <v>75658.300288386163</v>
      </c>
      <c r="G124" s="33">
        <f ca="1">IF(E124&lt;&gt;"",F123*((1+$H$11)^YEARFRAC(B123,B124,1)-(1+$H$11-$H$13)^YEARFRAC(B123,B124,1)),"")</f>
        <v>55.164081063233418</v>
      </c>
      <c r="I124" s="30">
        <f ca="1">IFERROR(IF(YEARFRAC($I$28,DATE(YEAR(I123),MONTH(I123)+1,1))&gt;$H$17,"",DATE(YEAR(I123),MONTH(I123)+1,1)),"")</f>
        <v>53540</v>
      </c>
      <c r="J124" s="33">
        <f ca="1">IF(I124&lt;&gt;"",(J123-K123)*(1+($H$12-$H$13)/12),"")</f>
        <v>200758.66884835242</v>
      </c>
      <c r="K124" s="33">
        <f ca="1">IF(J124&lt;&gt;"",-PMT(($H$12-$H$13)/12,12*$H$17,$J$28,0,1),"")</f>
        <v>2516.000773206878</v>
      </c>
      <c r="L124" s="33">
        <f ca="1">IF(K124&lt;&gt;"",J124*$H$13/12,"")</f>
        <v>334.5977814139207</v>
      </c>
    </row>
    <row r="125" spans="2:12" x14ac:dyDescent="0.3">
      <c r="B125" s="30">
        <f ca="1">IFERROR(IF(YEARFRAC($B$28,IF(DATE(YEAR(B124),MONTH(B124),15)&gt;B124,DATE(YEAR(B124),MONTH(B124),15),DATE(YEAR(B124),MONTH(B124)+1,1)))&gt;$H$16,"",IF(DATE(YEAR(B124),MONTH(B124),15)&gt;B124,DATE(YEAR(B124),MONTH(B124),15),DATE(YEAR(B124),MONTH(B124)+1,1))),"")</f>
        <v>42948</v>
      </c>
      <c r="C125" s="33">
        <f ca="1">IF(B125&lt;&gt;"",IF(AND(MONTH(B125)=1,DAY(B125)=1),C124*(1+$H$10),C124),"")</f>
        <v>48620.25</v>
      </c>
      <c r="D125" s="33">
        <f ca="1">IF(C125&lt;&gt;"",C125*$H$8/24,"")</f>
        <v>121.55062499999998</v>
      </c>
      <c r="E125" s="33">
        <f ca="1">IF(D125&lt;&gt;"",C125*$H$9/24,"")</f>
        <v>60.775312499999991</v>
      </c>
      <c r="F125" s="33">
        <f ca="1">IF(E125&lt;&gt;"",F124*(1+$H$11-$H$13)^YEARFRAC(B124,B125,1)+D125+E125,"")</f>
        <v>75978.958924942926</v>
      </c>
      <c r="G125" s="33">
        <f ca="1">IF(E125&lt;&gt;"",F124*((1+$H$11)^YEARFRAC(B124,B125,1)-(1+$H$11-$H$13)^YEARFRAC(B124,B125,1)),"")</f>
        <v>67.274807029868171</v>
      </c>
      <c r="I125" s="30">
        <f ca="1">IFERROR(IF(YEARFRAC($I$28,DATE(YEAR(I124),MONTH(I124)+1,1))&gt;$H$17,"",DATE(YEAR(I124),MONTH(I124)+1,1)),"")</f>
        <v>53571</v>
      </c>
      <c r="J125" s="33">
        <f ca="1">IF(I125&lt;&gt;"",(J124-K124)*(1+($H$12-$H$13)/12),"")</f>
        <v>198490.47141023946</v>
      </c>
      <c r="K125" s="33">
        <f ca="1">IF(J125&lt;&gt;"",-PMT(($H$12-$H$13)/12,12*$H$17,$J$28,0,1),"")</f>
        <v>2516.000773206878</v>
      </c>
      <c r="L125" s="33">
        <f ca="1">IF(K125&lt;&gt;"",J125*$H$13/12,"")</f>
        <v>330.81745235039915</v>
      </c>
    </row>
    <row r="126" spans="2:12" x14ac:dyDescent="0.3">
      <c r="B126" s="30">
        <f ca="1">IFERROR(IF(YEARFRAC($B$28,IF(DATE(YEAR(B125),MONTH(B125),15)&gt;B125,DATE(YEAR(B125),MONTH(B125),15),DATE(YEAR(B125),MONTH(B125)+1,1)))&gt;$H$16,"",IF(DATE(YEAR(B125),MONTH(B125),15)&gt;B125,DATE(YEAR(B125),MONTH(B125),15),DATE(YEAR(B125),MONTH(B125)+1,1))),"")</f>
        <v>42962</v>
      </c>
      <c r="C126" s="33">
        <f ca="1">IF(B126&lt;&gt;"",IF(AND(MONTH(B126)=1,DAY(B126)=1),C125*(1+$H$10),C125),"")</f>
        <v>48620.25</v>
      </c>
      <c r="D126" s="33">
        <f ca="1">IF(C126&lt;&gt;"",C126*$H$8/24,"")</f>
        <v>121.55062499999998</v>
      </c>
      <c r="E126" s="33">
        <f ca="1">IF(D126&lt;&gt;"",C126*$H$9/24,"")</f>
        <v>60.775312499999991</v>
      </c>
      <c r="F126" s="33">
        <f ca="1">IF(E126&lt;&gt;"",F125*(1+$H$11-$H$13)^YEARFRAC(B125,B126,1)+D126+E126,"")</f>
        <v>76275.670291002694</v>
      </c>
      <c r="G126" s="33">
        <f ca="1">IF(E126&lt;&gt;"",F125*((1+$H$11)^YEARFRAC(B125,B126,1)-(1+$H$11-$H$13)^YEARFRAC(B125,B126,1)),"")</f>
        <v>55.615306094287916</v>
      </c>
      <c r="I126" s="30">
        <f ca="1">IFERROR(IF(YEARFRAC($I$28,DATE(YEAR(I125),MONTH(I125)+1,1))&gt;$H$17,"",DATE(YEAR(I125),MONTH(I125)+1,1)),"")</f>
        <v>53601</v>
      </c>
      <c r="J126" s="33">
        <f ca="1">IF(I126&lt;&gt;"",(J125-K125)*(1+($H$12-$H$13)/12),"")</f>
        <v>196219.43872532886</v>
      </c>
      <c r="K126" s="33">
        <f ca="1">IF(J126&lt;&gt;"",-PMT(($H$12-$H$13)/12,12*$H$17,$J$28,0,1),"")</f>
        <v>2516.000773206878</v>
      </c>
      <c r="L126" s="33">
        <f ca="1">IF(K126&lt;&gt;"",J126*$H$13/12,"")</f>
        <v>327.0323978755481</v>
      </c>
    </row>
    <row r="127" spans="2:12" x14ac:dyDescent="0.3">
      <c r="B127" s="30">
        <f ca="1">IFERROR(IF(YEARFRAC($B$28,IF(DATE(YEAR(B126),MONTH(B126),15)&gt;B126,DATE(YEAR(B126),MONTH(B126),15),DATE(YEAR(B126),MONTH(B126)+1,1)))&gt;$H$16,"",IF(DATE(YEAR(B126),MONTH(B126),15)&gt;B126,DATE(YEAR(B126),MONTH(B126),15),DATE(YEAR(B126),MONTH(B126)+1,1))),"")</f>
        <v>42979</v>
      </c>
      <c r="C127" s="33">
        <f ca="1">IF(B127&lt;&gt;"",IF(AND(MONTH(B127)=1,DAY(B127)=1),C126*(1+$H$10),C126),"")</f>
        <v>48620.25</v>
      </c>
      <c r="D127" s="33">
        <f ca="1">IF(C127&lt;&gt;"",C127*$H$8/24,"")</f>
        <v>121.55062499999998</v>
      </c>
      <c r="E127" s="33">
        <f ca="1">IF(D127&lt;&gt;"",C127*$H$9/24,"")</f>
        <v>60.775312499999991</v>
      </c>
      <c r="F127" s="33">
        <f ca="1">IF(E127&lt;&gt;"",F126*(1+$H$11-$H$13)^YEARFRAC(B126,B127,1)+D127+E127,"")</f>
        <v>76597.457719224782</v>
      </c>
      <c r="G127" s="33">
        <f ca="1">IF(E127&lt;&gt;"",F126*((1+$H$11)^YEARFRAC(B126,B127,1)-(1+$H$11-$H$13)^YEARFRAC(B126,B127,1)),"")</f>
        <v>67.823767918941073</v>
      </c>
      <c r="I127" s="30">
        <f ca="1">IFERROR(IF(YEARFRAC($I$28,DATE(YEAR(I126),MONTH(I126)+1,1))&gt;$H$17,"",DATE(YEAR(I126),MONTH(I126)+1,1)),"")</f>
        <v>53632</v>
      </c>
      <c r="J127" s="33">
        <f ca="1">IF(I127&lt;&gt;"",(J126-K126)*(1+($H$12-$H$13)/12),"")</f>
        <v>193945.56724956213</v>
      </c>
      <c r="K127" s="33">
        <f ca="1">IF(J127&lt;&gt;"",-PMT(($H$12-$H$13)/12,12*$H$17,$J$28,0,1),"")</f>
        <v>2516.000773206878</v>
      </c>
      <c r="L127" s="33">
        <f ca="1">IF(K127&lt;&gt;"",J127*$H$13/12,"")</f>
        <v>323.24261208260356</v>
      </c>
    </row>
    <row r="128" spans="2:12" x14ac:dyDescent="0.3">
      <c r="B128" s="30">
        <f ca="1">IFERROR(IF(YEARFRAC($B$28,IF(DATE(YEAR(B127),MONTH(B127),15)&gt;B127,DATE(YEAR(B127),MONTH(B127),15),DATE(YEAR(B127),MONTH(B127)+1,1)))&gt;$H$16,"",IF(DATE(YEAR(B127),MONTH(B127),15)&gt;B127,DATE(YEAR(B127),MONTH(B127),15),DATE(YEAR(B127),MONTH(B127)+1,1))),"")</f>
        <v>42993</v>
      </c>
      <c r="C128" s="33">
        <f ca="1">IF(B128&lt;&gt;"",IF(AND(MONTH(B128)=1,DAY(B128)=1),C127*(1+$H$10),C127),"")</f>
        <v>48620.25</v>
      </c>
      <c r="D128" s="33">
        <f ca="1">IF(C128&lt;&gt;"",C128*$H$8/24,"")</f>
        <v>121.55062499999998</v>
      </c>
      <c r="E128" s="33">
        <f ca="1">IF(D128&lt;&gt;"",C128*$H$9/24,"")</f>
        <v>60.775312499999991</v>
      </c>
      <c r="F128" s="33">
        <f ca="1">IF(E128&lt;&gt;"",F127*(1+$H$11-$H$13)^YEARFRAC(B127,B128,1)+D128+E128,"")</f>
        <v>76895.100227940988</v>
      </c>
      <c r="G128" s="33">
        <f ca="1">IF(E128&lt;&gt;"",F127*((1+$H$11)^YEARFRAC(B127,B128,1)-(1+$H$11-$H$13)^YEARFRAC(B127,B128,1)),"")</f>
        <v>56.068036695623398</v>
      </c>
      <c r="I128" s="30">
        <f ca="1">IFERROR(IF(YEARFRAC($I$28,DATE(YEAR(I127),MONTH(I127)+1,1))&gt;$H$17,"",DATE(YEAR(I127),MONTH(I127)+1,1)),"")</f>
        <v>53662</v>
      </c>
      <c r="J128" s="33">
        <f ca="1">IF(I128&lt;&gt;"",(J127-K127)*(1+($H$12-$H$13)/12),"")</f>
        <v>191668.85343445069</v>
      </c>
      <c r="K128" s="33">
        <f ca="1">IF(J128&lt;&gt;"",-PMT(($H$12-$H$13)/12,12*$H$17,$J$28,0,1),"")</f>
        <v>2516.000773206878</v>
      </c>
      <c r="L128" s="33">
        <f ca="1">IF(K128&lt;&gt;"",J128*$H$13/12,"")</f>
        <v>319.4480890574178</v>
      </c>
    </row>
    <row r="129" spans="2:12" x14ac:dyDescent="0.3">
      <c r="B129" s="30">
        <f ca="1">IFERROR(IF(YEARFRAC($B$28,IF(DATE(YEAR(B128),MONTH(B128),15)&gt;B128,DATE(YEAR(B128),MONTH(B128),15),DATE(YEAR(B128),MONTH(B128)+1,1)))&gt;$H$16,"",IF(DATE(YEAR(B128),MONTH(B128),15)&gt;B128,DATE(YEAR(B128),MONTH(B128),15),DATE(YEAR(B128),MONTH(B128)+1,1))),"")</f>
        <v>43009</v>
      </c>
      <c r="C129" s="33">
        <f ca="1">IF(B129&lt;&gt;"",IF(AND(MONTH(B129)=1,DAY(B129)=1),C128*(1+$H$10),C128),"")</f>
        <v>48620.25</v>
      </c>
      <c r="D129" s="33">
        <f ca="1">IF(C129&lt;&gt;"",C129*$H$8/24,"")</f>
        <v>121.55062499999998</v>
      </c>
      <c r="E129" s="33">
        <f ca="1">IF(D129&lt;&gt;"",C129*$H$9/24,"")</f>
        <v>60.775312499999991</v>
      </c>
      <c r="F129" s="33">
        <f ca="1">IF(E129&lt;&gt;"",F128*(1+$H$11-$H$13)^YEARFRAC(B128,B129,1)+D129+E129,"")</f>
        <v>77209.742864753629</v>
      </c>
      <c r="G129" s="33">
        <f ca="1">IF(E129&lt;&gt;"",F128*((1+$H$11)^YEARFRAC(B128,B129,1)-(1+$H$11-$H$13)^YEARFRAC(B128,B129,1)),"")</f>
        <v>64.343933735185985</v>
      </c>
      <c r="I129" s="30">
        <f ca="1">IFERROR(IF(YEARFRAC($I$28,DATE(YEAR(I128),MONTH(I128)+1,1))&gt;$H$17,"",DATE(YEAR(I128),MONTH(I128)+1,1)),"")</f>
        <v>53693</v>
      </c>
      <c r="J129" s="33">
        <f ca="1">IF(I129&lt;&gt;"",(J128-K128)*(1+($H$12-$H$13)/12),"")</f>
        <v>189389.29372707036</v>
      </c>
      <c r="K129" s="33">
        <f ca="1">IF(J129&lt;&gt;"",-PMT(($H$12-$H$13)/12,12*$H$17,$J$28,0,1),"")</f>
        <v>2516.000773206878</v>
      </c>
      <c r="L129" s="33">
        <f ca="1">IF(K129&lt;&gt;"",J129*$H$13/12,"")</f>
        <v>315.64882287845063</v>
      </c>
    </row>
    <row r="130" spans="2:12" x14ac:dyDescent="0.3">
      <c r="B130" s="30">
        <f ca="1">IFERROR(IF(YEARFRAC($B$28,IF(DATE(YEAR(B129),MONTH(B129),15)&gt;B129,DATE(YEAR(B129),MONTH(B129),15),DATE(YEAR(B129),MONTH(B129)+1,1)))&gt;$H$16,"",IF(DATE(YEAR(B129),MONTH(B129),15)&gt;B129,DATE(YEAR(B129),MONTH(B129),15),DATE(YEAR(B129),MONTH(B129)+1,1))),"")</f>
        <v>43023</v>
      </c>
      <c r="C130" s="33">
        <f ca="1">IF(B130&lt;&gt;"",IF(AND(MONTH(B130)=1,DAY(B130)=1),C129*(1+$H$10),C129),"")</f>
        <v>48620.25</v>
      </c>
      <c r="D130" s="33">
        <f ca="1">IF(C130&lt;&gt;"",C130*$H$8/24,"")</f>
        <v>121.55062499999998</v>
      </c>
      <c r="E130" s="33">
        <f ca="1">IF(D130&lt;&gt;"",C130*$H$9/24,"")</f>
        <v>60.775312499999991</v>
      </c>
      <c r="F130" s="33">
        <f ca="1">IF(E130&lt;&gt;"",F129*(1+$H$11-$H$13)^YEARFRAC(B129,B130,1)+D130+E130,"")</f>
        <v>77508.307161551216</v>
      </c>
      <c r="G130" s="33">
        <f ca="1">IF(E130&lt;&gt;"",F129*((1+$H$11)^YEARFRAC(B129,B130,1)-(1+$H$11-$H$13)^YEARFRAC(B129,B130,1)),"")</f>
        <v>56.516219011719777</v>
      </c>
      <c r="I130" s="30">
        <f ca="1">IFERROR(IF(YEARFRAC($I$28,DATE(YEAR(I129),MONTH(I129)+1,1))&gt;$H$17,"",DATE(YEAR(I129),MONTH(I129)+1,1)),"")</f>
        <v>53724</v>
      </c>
      <c r="J130" s="33">
        <f ca="1">IF(I130&lt;&gt;"",(J129-K129)*(1+($H$12-$H$13)/12),"")</f>
        <v>187106.88457005582</v>
      </c>
      <c r="K130" s="33">
        <f ca="1">IF(J130&lt;&gt;"",-PMT(($H$12-$H$13)/12,12*$H$17,$J$28,0,1),"")</f>
        <v>2516.000773206878</v>
      </c>
      <c r="L130" s="33">
        <f ca="1">IF(K130&lt;&gt;"",J130*$H$13/12,"")</f>
        <v>311.84480761675968</v>
      </c>
    </row>
    <row r="131" spans="2:12" x14ac:dyDescent="0.3">
      <c r="B131" s="30">
        <f ca="1">IFERROR(IF(YEARFRAC($B$28,IF(DATE(YEAR(B130),MONTH(B130),15)&gt;B130,DATE(YEAR(B130),MONTH(B130),15),DATE(YEAR(B130),MONTH(B130)+1,1)))&gt;$H$16,"",IF(DATE(YEAR(B130),MONTH(B130),15)&gt;B130,DATE(YEAR(B130),MONTH(B130),15),DATE(YEAR(B130),MONTH(B130)+1,1))),"")</f>
        <v>43040</v>
      </c>
      <c r="C131" s="33">
        <f ca="1">IF(B131&lt;&gt;"",IF(AND(MONTH(B131)=1,DAY(B131)=1),C130*(1+$H$10),C130),"")</f>
        <v>48620.25</v>
      </c>
      <c r="D131" s="33">
        <f ca="1">IF(C131&lt;&gt;"",C131*$H$8/24,"")</f>
        <v>121.55062499999998</v>
      </c>
      <c r="E131" s="33">
        <f ca="1">IF(D131&lt;&gt;"",C131*$H$9/24,"")</f>
        <v>60.775312499999991</v>
      </c>
      <c r="F131" s="33">
        <f ca="1">IF(E131&lt;&gt;"",F130*(1+$H$11-$H$13)^YEARFRAC(B130,B131,1)+D131+E131,"")</f>
        <v>77832.348327758562</v>
      </c>
      <c r="G131" s="33">
        <f ca="1">IF(E131&lt;&gt;"",F130*((1+$H$11)^YEARFRAC(B130,B131,1)-(1+$H$11-$H$13)^YEARFRAC(B130,B131,1)),"")</f>
        <v>68.919819605113844</v>
      </c>
      <c r="I131" s="30">
        <f ca="1">IFERROR(IF(YEARFRAC($I$28,DATE(YEAR(I130),MONTH(I130)+1,1))&gt;$H$17,"",DATE(YEAR(I130),MONTH(I130)+1,1)),"")</f>
        <v>53752</v>
      </c>
      <c r="J131" s="33">
        <f ca="1">IF(I131&lt;&gt;"",(J130-K130)*(1+($H$12-$H$13)/12),"")</f>
        <v>184821.622401595</v>
      </c>
      <c r="K131" s="33">
        <f ca="1">IF(J131&lt;&gt;"",-PMT(($H$12-$H$13)/12,12*$H$17,$J$28,0,1),"")</f>
        <v>2516.000773206878</v>
      </c>
      <c r="L131" s="33">
        <f ca="1">IF(K131&lt;&gt;"",J131*$H$13/12,"")</f>
        <v>308.03603733599169</v>
      </c>
    </row>
    <row r="132" spans="2:12" x14ac:dyDescent="0.3">
      <c r="B132" s="30">
        <f ca="1">IFERROR(IF(YEARFRAC($B$28,IF(DATE(YEAR(B131),MONTH(B131),15)&gt;B131,DATE(YEAR(B131),MONTH(B131),15),DATE(YEAR(B131),MONTH(B131)+1,1)))&gt;$H$16,"",IF(DATE(YEAR(B131),MONTH(B131),15)&gt;B131,DATE(YEAR(B131),MONTH(B131),15),DATE(YEAR(B131),MONTH(B131)+1,1))),"")</f>
        <v>43054</v>
      </c>
      <c r="C132" s="33">
        <f ca="1">IF(B132&lt;&gt;"",IF(AND(MONTH(B132)=1,DAY(B132)=1),C131*(1+$H$10),C131),"")</f>
        <v>48620.25</v>
      </c>
      <c r="D132" s="33">
        <f ca="1">IF(C132&lt;&gt;"",C132*$H$8/24,"")</f>
        <v>121.55062499999998</v>
      </c>
      <c r="E132" s="33">
        <f ca="1">IF(D132&lt;&gt;"",C132*$H$9/24,"")</f>
        <v>60.775312499999991</v>
      </c>
      <c r="F132" s="33">
        <f ca="1">IF(E132&lt;&gt;"",F131*(1+$H$11-$H$13)^YEARFRAC(B131,B132,1)+D132+E132,"")</f>
        <v>78131.849949754032</v>
      </c>
      <c r="G132" s="33">
        <f ca="1">IF(E132&lt;&gt;"",F131*((1+$H$11)^YEARFRAC(B131,B132,1)-(1+$H$11-$H$13)^YEARFRAC(B131,B132,1)),"")</f>
        <v>56.971955624736566</v>
      </c>
      <c r="I132" s="30">
        <f ca="1">IFERROR(IF(YEARFRAC($I$28,DATE(YEAR(I131),MONTH(I131)+1,1))&gt;$H$17,"",DATE(YEAR(I131),MONTH(I131)+1,1)),"")</f>
        <v>53783</v>
      </c>
      <c r="J132" s="33">
        <f ca="1">IF(I132&lt;&gt;"",(J131-K131)*(1+($H$12-$H$13)/12),"")</f>
        <v>182533.50365542361</v>
      </c>
      <c r="K132" s="33">
        <f ca="1">IF(J132&lt;&gt;"",-PMT(($H$12-$H$13)/12,12*$H$17,$J$28,0,1),"")</f>
        <v>2516.000773206878</v>
      </c>
      <c r="L132" s="33">
        <f ca="1">IF(K132&lt;&gt;"",J132*$H$13/12,"")</f>
        <v>304.22250609237273</v>
      </c>
    </row>
    <row r="133" spans="2:12" x14ac:dyDescent="0.3">
      <c r="B133" s="30">
        <f ca="1">IFERROR(IF(YEARFRAC($B$28,IF(DATE(YEAR(B132),MONTH(B132),15)&gt;B132,DATE(YEAR(B132),MONTH(B132),15),DATE(YEAR(B132),MONTH(B132)+1,1)))&gt;$H$16,"",IF(DATE(YEAR(B132),MONTH(B132),15)&gt;B132,DATE(YEAR(B132),MONTH(B132),15),DATE(YEAR(B132),MONTH(B132)+1,1))),"")</f>
        <v>43070</v>
      </c>
      <c r="C133" s="33">
        <f ca="1">IF(B133&lt;&gt;"",IF(AND(MONTH(B133)=1,DAY(B133)=1),C132*(1+$H$10),C132),"")</f>
        <v>48620.25</v>
      </c>
      <c r="D133" s="33">
        <f ca="1">IF(C133&lt;&gt;"",C133*$H$8/24,"")</f>
        <v>121.55062499999998</v>
      </c>
      <c r="E133" s="33">
        <f ca="1">IF(D133&lt;&gt;"",C133*$H$9/24,"")</f>
        <v>60.775312499999991</v>
      </c>
      <c r="F133" s="33">
        <f ca="1">IF(E133&lt;&gt;"",F132*(1+$H$11-$H$13)^YEARFRAC(B132,B133,1)+D133+E133,"")</f>
        <v>78448.620714894496</v>
      </c>
      <c r="G133" s="33">
        <f ca="1">IF(E133&lt;&gt;"",F132*((1+$H$11)^YEARFRAC(B132,B133,1)-(1+$H$11-$H$13)^YEARFRAC(B132,B133,1)),"")</f>
        <v>65.378815566556995</v>
      </c>
      <c r="I133" s="30">
        <f ca="1">IFERROR(IF(YEARFRAC($I$28,DATE(YEAR(I132),MONTH(I132)+1,1))&gt;$H$17,"",DATE(YEAR(I132),MONTH(I132)+1,1)),"")</f>
        <v>53813</v>
      </c>
      <c r="J133" s="33">
        <f ca="1">IF(I133&lt;&gt;"",(J132-K132)*(1+($H$12-$H$13)/12),"")</f>
        <v>180242.52476081951</v>
      </c>
      <c r="K133" s="33">
        <f ca="1">IF(J133&lt;&gt;"",-PMT(($H$12-$H$13)/12,12*$H$17,$J$28,0,1),"")</f>
        <v>2516.000773206878</v>
      </c>
      <c r="L133" s="33">
        <f ca="1">IF(K133&lt;&gt;"",J133*$H$13/12,"")</f>
        <v>300.40420793469917</v>
      </c>
    </row>
    <row r="134" spans="2:12" x14ac:dyDescent="0.3">
      <c r="B134" s="30">
        <f ca="1">IFERROR(IF(YEARFRAC($B$28,IF(DATE(YEAR(B133),MONTH(B133),15)&gt;B133,DATE(YEAR(B133),MONTH(B133),15),DATE(YEAR(B133),MONTH(B133)+1,1)))&gt;$H$16,"",IF(DATE(YEAR(B133),MONTH(B133),15)&gt;B133,DATE(YEAR(B133),MONTH(B133),15),DATE(YEAR(B133),MONTH(B133)+1,1))),"")</f>
        <v>43084</v>
      </c>
      <c r="C134" s="33">
        <f ca="1">IF(B134&lt;&gt;"",IF(AND(MONTH(B134)=1,DAY(B134)=1),C133*(1+$H$10),C133),"")</f>
        <v>48620.25</v>
      </c>
      <c r="D134" s="33">
        <f ca="1">IF(C134&lt;&gt;"",C134*$H$8/24,"")</f>
        <v>121.55062499999998</v>
      </c>
      <c r="E134" s="33">
        <f ca="1">IF(D134&lt;&gt;"",C134*$H$9/24,"")</f>
        <v>60.775312499999991</v>
      </c>
      <c r="F134" s="33">
        <f ca="1">IF(E134&lt;&gt;"",F133*(1+$H$11-$H$13)^YEARFRAC(B133,B134,1)+D134+E134,"")</f>
        <v>78749.050127716662</v>
      </c>
      <c r="G134" s="33">
        <f ca="1">IF(E134&lt;&gt;"",F133*((1+$H$11)^YEARFRAC(B133,B134,1)-(1+$H$11-$H$13)^YEARFRAC(B133,B134,1)),"")</f>
        <v>57.42305653389591</v>
      </c>
      <c r="I134" s="30">
        <f ca="1">IFERROR(IF(YEARFRAC($I$28,DATE(YEAR(I133),MONTH(I133)+1,1))&gt;$H$17,"",DATE(YEAR(I133),MONTH(I133)+1,1)),"")</f>
        <v>53844</v>
      </c>
      <c r="J134" s="33">
        <f ca="1">IF(I134&lt;&gt;"",(J133-K133)*(1+($H$12-$H$13)/12),"")</f>
        <v>177948.68214259713</v>
      </c>
      <c r="K134" s="33">
        <f ca="1">IF(J134&lt;&gt;"",-PMT(($H$12-$H$13)/12,12*$H$17,$J$28,0,1),"")</f>
        <v>2516.000773206878</v>
      </c>
      <c r="L134" s="33">
        <f ca="1">IF(K134&lt;&gt;"",J134*$H$13/12,"")</f>
        <v>296.58113690432856</v>
      </c>
    </row>
    <row r="135" spans="2:12" x14ac:dyDescent="0.3">
      <c r="B135" s="30">
        <f ca="1">IFERROR(IF(YEARFRAC($B$28,IF(DATE(YEAR(B134),MONTH(B134),15)&gt;B134,DATE(YEAR(B134),MONTH(B134),15),DATE(YEAR(B134),MONTH(B134)+1,1)))&gt;$H$16,"",IF(DATE(YEAR(B134),MONTH(B134),15)&gt;B134,DATE(YEAR(B134),MONTH(B134),15),DATE(YEAR(B134),MONTH(B134)+1,1))),"")</f>
        <v>43101</v>
      </c>
      <c r="C135" s="33">
        <f ca="1">IF(B135&lt;&gt;"",IF(AND(MONTH(B135)=1,DAY(B135)=1),C134*(1+$H$10),C134),"")</f>
        <v>51051.262500000004</v>
      </c>
      <c r="D135" s="33">
        <f ca="1">IF(C135&lt;&gt;"",C135*$H$8/24,"")</f>
        <v>127.62815625</v>
      </c>
      <c r="E135" s="33">
        <f ca="1">IF(D135&lt;&gt;"",C135*$H$9/24,"")</f>
        <v>63.814078125000002</v>
      </c>
      <c r="F135" s="33">
        <f ca="1">IF(E135&lt;&gt;"",F134*(1+$H$11-$H$13)^YEARFRAC(B134,B135,1)+D135+E135,"")</f>
        <v>79084.476149869064</v>
      </c>
      <c r="G135" s="33">
        <f ca="1">IF(E135&lt;&gt;"",F134*((1+$H$11)^YEARFRAC(B134,B135,1)-(1+$H$11-$H$13)^YEARFRAC(B134,B135,1)),"")</f>
        <v>70.023079172197455</v>
      </c>
      <c r="I135" s="30">
        <f ca="1">IFERROR(IF(YEARFRAC($I$28,DATE(YEAR(I134),MONTH(I134)+1,1))&gt;$H$17,"",DATE(YEAR(I134),MONTH(I134)+1,1)),"")</f>
        <v>53874</v>
      </c>
      <c r="J135" s="33">
        <f ca="1">IF(I135&lt;&gt;"",(J134-K134)*(1+($H$12-$H$13)/12),"")</f>
        <v>175651.97222110198</v>
      </c>
      <c r="K135" s="33">
        <f ca="1">IF(J135&lt;&gt;"",-PMT(($H$12-$H$13)/12,12*$H$17,$J$28,0,1),"")</f>
        <v>2516.000773206878</v>
      </c>
      <c r="L135" s="33">
        <f ca="1">IF(K135&lt;&gt;"",J135*$H$13/12,"")</f>
        <v>292.75328703516999</v>
      </c>
    </row>
    <row r="136" spans="2:12" x14ac:dyDescent="0.3">
      <c r="B136" s="30">
        <f ca="1">IFERROR(IF(YEARFRAC($B$28,IF(DATE(YEAR(B135),MONTH(B135),15)&gt;B135,DATE(YEAR(B135),MONTH(B135),15),DATE(YEAR(B135),MONTH(B135)+1,1)))&gt;$H$16,"",IF(DATE(YEAR(B135),MONTH(B135),15)&gt;B135,DATE(YEAR(B135),MONTH(B135),15),DATE(YEAR(B135),MONTH(B135)+1,1))),"")</f>
        <v>43115</v>
      </c>
      <c r="C136" s="33">
        <f ca="1">IF(B136&lt;&gt;"",IF(AND(MONTH(B136)=1,DAY(B136)=1),C135*(1+$H$10),C135),"")</f>
        <v>51051.262500000004</v>
      </c>
      <c r="D136" s="33">
        <f ca="1">IF(C136&lt;&gt;"",C136*$H$8/24,"")</f>
        <v>127.62815625</v>
      </c>
      <c r="E136" s="33">
        <f ca="1">IF(D136&lt;&gt;"",C136*$H$9/24,"")</f>
        <v>63.814078125000002</v>
      </c>
      <c r="F136" s="33">
        <f ca="1">IF(E136&lt;&gt;"",F135*(1+$H$11-$H$13)^YEARFRAC(B135,B136,1)+D136+E136,"")</f>
        <v>79394.979132440974</v>
      </c>
      <c r="G136" s="33">
        <f ca="1">IF(E136&lt;&gt;"",F135*((1+$H$11)^YEARFRAC(B135,B136,1)-(1+$H$11-$H$13)^YEARFRAC(B135,B136,1)),"")</f>
        <v>57.88849190111069</v>
      </c>
      <c r="I136" s="30">
        <f ca="1">IFERROR(IF(YEARFRAC($I$28,DATE(YEAR(I135),MONTH(I135)+1,1))&gt;$H$17,"",DATE(YEAR(I135),MONTH(I135)+1,1)),"")</f>
        <v>53905</v>
      </c>
      <c r="J136" s="33">
        <f ca="1">IF(I136&lt;&gt;"",(J135-K135)*(1+($H$12-$H$13)/12),"")</f>
        <v>173352.39141220498</v>
      </c>
      <c r="K136" s="33">
        <f ca="1">IF(J136&lt;&gt;"",-PMT(($H$12-$H$13)/12,12*$H$17,$J$28,0,1),"")</f>
        <v>2516.000773206878</v>
      </c>
      <c r="L136" s="33">
        <f ca="1">IF(K136&lt;&gt;"",J136*$H$13/12,"")</f>
        <v>288.92065235367494</v>
      </c>
    </row>
    <row r="137" spans="2:12" x14ac:dyDescent="0.3">
      <c r="B137" s="30">
        <f ca="1">IFERROR(IF(YEARFRAC($B$28,IF(DATE(YEAR(B136),MONTH(B136),15)&gt;B136,DATE(YEAR(B136),MONTH(B136),15),DATE(YEAR(B136),MONTH(B136)+1,1)))&gt;$H$16,"",IF(DATE(YEAR(B136),MONTH(B136),15)&gt;B136,DATE(YEAR(B136),MONTH(B136),15),DATE(YEAR(B136),MONTH(B136)+1,1))),"")</f>
        <v>43132</v>
      </c>
      <c r="C137" s="33">
        <f ca="1">IF(B137&lt;&gt;"",IF(AND(MONTH(B137)=1,DAY(B137)=1),C136*(1+$H$10),C136),"")</f>
        <v>51051.262500000004</v>
      </c>
      <c r="D137" s="33">
        <f ca="1">IF(C137&lt;&gt;"",C137*$H$8/24,"")</f>
        <v>127.62815625</v>
      </c>
      <c r="E137" s="33">
        <f ca="1">IF(D137&lt;&gt;"",C137*$H$9/24,"")</f>
        <v>63.814078125000002</v>
      </c>
      <c r="F137" s="33">
        <f ca="1">IF(E137&lt;&gt;"",F136*(1+$H$11-$H$13)^YEARFRAC(B136,B137,1)+D137+E137,"")</f>
        <v>79731.586163184402</v>
      </c>
      <c r="G137" s="33">
        <f ca="1">IF(E137&lt;&gt;"",F136*((1+$H$11)^YEARFRAC(B136,B137,1)-(1+$H$11-$H$13)^YEARFRAC(B136,B137,1)),"")</f>
        <v>70.597434516980343</v>
      </c>
      <c r="I137" s="30">
        <f ca="1">IFERROR(IF(YEARFRAC($I$28,DATE(YEAR(I136),MONTH(I136)+1,1))&gt;$H$17,"",DATE(YEAR(I136),MONTH(I136)+1,1)),"")</f>
        <v>53936</v>
      </c>
      <c r="J137" s="33">
        <f ca="1">IF(I137&lt;&gt;"",(J136-K136)*(1+($H$12-$H$13)/12),"")</f>
        <v>171049.93612729685</v>
      </c>
      <c r="K137" s="33">
        <f ca="1">IF(J137&lt;&gt;"",-PMT(($H$12-$H$13)/12,12*$H$17,$J$28,0,1),"")</f>
        <v>2516.000773206878</v>
      </c>
      <c r="L137" s="33">
        <f ca="1">IF(K137&lt;&gt;"",J137*$H$13/12,"")</f>
        <v>285.0832268788281</v>
      </c>
    </row>
    <row r="138" spans="2:12" x14ac:dyDescent="0.3">
      <c r="B138" s="30">
        <f ca="1">IFERROR(IF(YEARFRAC($B$28,IF(DATE(YEAR(B137),MONTH(B137),15)&gt;B137,DATE(YEAR(B137),MONTH(B137),15),DATE(YEAR(B137),MONTH(B137)+1,1)))&gt;$H$16,"",IF(DATE(YEAR(B137),MONTH(B137),15)&gt;B137,DATE(YEAR(B137),MONTH(B137),15),DATE(YEAR(B137),MONTH(B137)+1,1))),"")</f>
        <v>43146</v>
      </c>
      <c r="C138" s="33">
        <f ca="1">IF(B138&lt;&gt;"",IF(AND(MONTH(B138)=1,DAY(B138)=1),C137*(1+$H$10),C137),"")</f>
        <v>51051.262500000004</v>
      </c>
      <c r="D138" s="33">
        <f ca="1">IF(C138&lt;&gt;"",C138*$H$8/24,"")</f>
        <v>127.62815625</v>
      </c>
      <c r="E138" s="33">
        <f ca="1">IF(D138&lt;&gt;"",C138*$H$9/24,"")</f>
        <v>63.814078125000002</v>
      </c>
      <c r="F138" s="33">
        <f ca="1">IF(E138&lt;&gt;"",F137*(1+$H$11-$H$13)^YEARFRAC(B137,B138,1)+D138+E138,"")</f>
        <v>80043.06336226633</v>
      </c>
      <c r="G138" s="33">
        <f ca="1">IF(E138&lt;&gt;"",F137*((1+$H$11)^YEARFRAC(B137,B138,1)-(1+$H$11-$H$13)^YEARFRAC(B137,B138,1)),"")</f>
        <v>58.362165428313972</v>
      </c>
      <c r="I138" s="30">
        <f ca="1">IFERROR(IF(YEARFRAC($I$28,DATE(YEAR(I137),MONTH(I137)+1,1))&gt;$H$17,"",DATE(YEAR(I137),MONTH(I137)+1,1)),"")</f>
        <v>53966</v>
      </c>
      <c r="J138" s="33">
        <f ca="1">IF(I138&lt;&gt;"",(J137-K137)*(1+($H$12-$H$13)/12),"")</f>
        <v>168744.60277328259</v>
      </c>
      <c r="K138" s="33">
        <f ca="1">IF(J138&lt;&gt;"",-PMT(($H$12-$H$13)/12,12*$H$17,$J$28,0,1),"")</f>
        <v>2516.000773206878</v>
      </c>
      <c r="L138" s="33">
        <f ca="1">IF(K138&lt;&gt;"",J138*$H$13/12,"")</f>
        <v>281.24100462213767</v>
      </c>
    </row>
    <row r="139" spans="2:12" x14ac:dyDescent="0.3">
      <c r="B139" s="30">
        <f ca="1">IFERROR(IF(YEARFRAC($B$28,IF(DATE(YEAR(B138),MONTH(B138),15)&gt;B138,DATE(YEAR(B138),MONTH(B138),15),DATE(YEAR(B138),MONTH(B138)+1,1)))&gt;$H$16,"",IF(DATE(YEAR(B138),MONTH(B138),15)&gt;B138,DATE(YEAR(B138),MONTH(B138),15),DATE(YEAR(B138),MONTH(B138)+1,1))),"")</f>
        <v>43160</v>
      </c>
      <c r="C139" s="33">
        <f ca="1">IF(B139&lt;&gt;"",IF(AND(MONTH(B139)=1,DAY(B139)=1),C138*(1+$H$10),C138),"")</f>
        <v>51051.262500000004</v>
      </c>
      <c r="D139" s="33">
        <f ca="1">IF(C139&lt;&gt;"",C139*$H$8/24,"")</f>
        <v>127.62815625</v>
      </c>
      <c r="E139" s="33">
        <f ca="1">IF(D139&lt;&gt;"",C139*$H$9/24,"")</f>
        <v>63.814078125000002</v>
      </c>
      <c r="F139" s="33">
        <f ca="1">IF(E139&lt;&gt;"",F138*(1+$H$11-$H$13)^YEARFRAC(B138,B139,1)+D139+E139,"")</f>
        <v>80355.009486606083</v>
      </c>
      <c r="G139" s="33">
        <f ca="1">IF(E139&lt;&gt;"",F138*((1+$H$11)^YEARFRAC(B138,B139,1)-(1+$H$11-$H$13)^YEARFRAC(B138,B139,1)),"")</f>
        <v>58.590161442124135</v>
      </c>
      <c r="I139" s="30">
        <f ca="1">IFERROR(IF(YEARFRAC($I$28,DATE(YEAR(I138),MONTH(I138)+1,1))&gt;$H$17,"",DATE(YEAR(I138),MONTH(I138)+1,1)),"")</f>
        <v>53997</v>
      </c>
      <c r="J139" s="33">
        <f ca="1">IF(I139&lt;&gt;"",(J138-K138)*(1+($H$12-$H$13)/12),"")</f>
        <v>166436.3877525758</v>
      </c>
      <c r="K139" s="33">
        <f ca="1">IF(J139&lt;&gt;"",-PMT(($H$12-$H$13)/12,12*$H$17,$J$28,0,1),"")</f>
        <v>2516.000773206878</v>
      </c>
      <c r="L139" s="33">
        <f ca="1">IF(K139&lt;&gt;"",J139*$H$13/12,"")</f>
        <v>277.39397958762635</v>
      </c>
    </row>
    <row r="140" spans="2:12" x14ac:dyDescent="0.3">
      <c r="B140" s="30">
        <f ca="1">IFERROR(IF(YEARFRAC($B$28,IF(DATE(YEAR(B139),MONTH(B139),15)&gt;B139,DATE(YEAR(B139),MONTH(B139),15),DATE(YEAR(B139),MONTH(B139)+1,1)))&gt;$H$16,"",IF(DATE(YEAR(B139),MONTH(B139),15)&gt;B139,DATE(YEAR(B139),MONTH(B139),15),DATE(YEAR(B139),MONTH(B139)+1,1))),"")</f>
        <v>43174</v>
      </c>
      <c r="C140" s="33">
        <f ca="1">IF(B140&lt;&gt;"",IF(AND(MONTH(B140)=1,DAY(B140)=1),C139*(1+$H$10),C139),"")</f>
        <v>51051.262500000004</v>
      </c>
      <c r="D140" s="33">
        <f ca="1">IF(C140&lt;&gt;"",C140*$H$8/24,"")</f>
        <v>127.62815625</v>
      </c>
      <c r="E140" s="33">
        <f ca="1">IF(D140&lt;&gt;"",C140*$H$9/24,"")</f>
        <v>63.814078125000002</v>
      </c>
      <c r="F140" s="33">
        <f ca="1">IF(E140&lt;&gt;"",F139*(1+$H$11-$H$13)^YEARFRAC(B139,B140,1)+D140+E140,"")</f>
        <v>80667.425242165118</v>
      </c>
      <c r="G140" s="33">
        <f ca="1">IF(E140&lt;&gt;"",F139*((1+$H$11)^YEARFRAC(B139,B140,1)-(1+$H$11-$H$13)^YEARFRAC(B139,B140,1)),"")</f>
        <v>58.81850070125008</v>
      </c>
      <c r="I140" s="30">
        <f ca="1">IFERROR(IF(YEARFRAC($I$28,DATE(YEAR(I139),MONTH(I139)+1,1))&gt;$H$17,"",DATE(YEAR(I139),MONTH(I139)+1,1)),"")</f>
        <v>54027</v>
      </c>
      <c r="J140" s="33">
        <f ca="1">IF(I140&lt;&gt;"",(J139-K139)*(1+($H$12-$H$13)/12),"")</f>
        <v>164125.28746309312</v>
      </c>
      <c r="K140" s="33">
        <f ca="1">IF(J140&lt;&gt;"",-PMT(($H$12-$H$13)/12,12*$H$17,$J$28,0,1),"")</f>
        <v>2516.000773206878</v>
      </c>
      <c r="L140" s="33">
        <f ca="1">IF(K140&lt;&gt;"",J140*$H$13/12,"")</f>
        <v>273.54214577182188</v>
      </c>
    </row>
    <row r="141" spans="2:12" x14ac:dyDescent="0.3">
      <c r="B141" s="30">
        <f ca="1">IFERROR(IF(YEARFRAC($B$28,IF(DATE(YEAR(B140),MONTH(B140),15)&gt;B140,DATE(YEAR(B140),MONTH(B140),15),DATE(YEAR(B140),MONTH(B140)+1,1)))&gt;$H$16,"",IF(DATE(YEAR(B140),MONTH(B140),15)&gt;B140,DATE(YEAR(B140),MONTH(B140),15),DATE(YEAR(B140),MONTH(B140)+1,1))),"")</f>
        <v>43191</v>
      </c>
      <c r="C141" s="33">
        <f ca="1">IF(B141&lt;&gt;"",IF(AND(MONTH(B141)=1,DAY(B141)=1),C140*(1+$H$10),C140),"")</f>
        <v>51051.262500000004</v>
      </c>
      <c r="D141" s="33">
        <f ca="1">IF(C141&lt;&gt;"",C141*$H$8/24,"")</f>
        <v>127.62815625</v>
      </c>
      <c r="E141" s="33">
        <f ca="1">IF(D141&lt;&gt;"",C141*$H$9/24,"")</f>
        <v>63.814078125000002</v>
      </c>
      <c r="F141" s="33">
        <f ca="1">IF(E141&lt;&gt;"",F140*(1+$H$11-$H$13)^YEARFRAC(B140,B141,1)+D141+E141,"")</f>
        <v>81006.358797613575</v>
      </c>
      <c r="G141" s="33">
        <f ca="1">IF(E141&lt;&gt;"",F140*((1+$H$11)^YEARFRAC(B140,B141,1)-(1+$H$11-$H$13)^YEARFRAC(B140,B141,1)),"")</f>
        <v>71.728884287346631</v>
      </c>
      <c r="I141" s="30">
        <f ca="1">IFERROR(IF(YEARFRAC($I$28,DATE(YEAR(I140),MONTH(I140)+1,1))&gt;$H$17,"",DATE(YEAR(I140),MONTH(I140)+1,1)),"")</f>
        <v>54058</v>
      </c>
      <c r="J141" s="33">
        <f ca="1">IF(I141&lt;&gt;"",(J140-K140)*(1+($H$12-$H$13)/12),"")</f>
        <v>161811.29829824858</v>
      </c>
      <c r="K141" s="33">
        <f ca="1">IF(J141&lt;&gt;"",-PMT(($H$12-$H$13)/12,12*$H$17,$J$28,0,1),"")</f>
        <v>2516.000773206878</v>
      </c>
      <c r="L141" s="33">
        <f ca="1">IF(K141&lt;&gt;"",J141*$H$13/12,"")</f>
        <v>269.68549716374764</v>
      </c>
    </row>
    <row r="142" spans="2:12" x14ac:dyDescent="0.3">
      <c r="B142" s="30">
        <f ca="1">IFERROR(IF(YEARFRAC($B$28,IF(DATE(YEAR(B141),MONTH(B141),15)&gt;B141,DATE(YEAR(B141),MONTH(B141),15),DATE(YEAR(B141),MONTH(B141)+1,1)))&gt;$H$16,"",IF(DATE(YEAR(B141),MONTH(B141),15)&gt;B141,DATE(YEAR(B141),MONTH(B141),15),DATE(YEAR(B141),MONTH(B141)+1,1))),"")</f>
        <v>43205</v>
      </c>
      <c r="C142" s="33">
        <f ca="1">IF(B142&lt;&gt;"",IF(AND(MONTH(B142)=1,DAY(B142)=1),C141*(1+$H$10),C141),"")</f>
        <v>51051.262500000004</v>
      </c>
      <c r="D142" s="33">
        <f ca="1">IF(C142&lt;&gt;"",C142*$H$8/24,"")</f>
        <v>127.62815625</v>
      </c>
      <c r="E142" s="33">
        <f ca="1">IF(D142&lt;&gt;"",C142*$H$9/24,"")</f>
        <v>63.814078125000002</v>
      </c>
      <c r="F142" s="33">
        <f ca="1">IF(E142&lt;&gt;"",F141*(1+$H$11-$H$13)^YEARFRAC(B141,B142,1)+D142+E142,"")</f>
        <v>81319.755151895413</v>
      </c>
      <c r="G142" s="33">
        <f ca="1">IF(E142&lt;&gt;"",F141*((1+$H$11)^YEARFRAC(B141,B142,1)-(1+$H$11-$H$13)^YEARFRAC(B141,B142,1)),"")</f>
        <v>59.295277322285003</v>
      </c>
      <c r="I142" s="30">
        <f ca="1">IFERROR(IF(YEARFRAC($I$28,DATE(YEAR(I141),MONTH(I141)+1,1))&gt;$H$17,"",DATE(YEAR(I141),MONTH(I141)+1,1)),"")</f>
        <v>54089</v>
      </c>
      <c r="J142" s="33">
        <f ca="1">IF(I142&lt;&gt;"",(J141-K141)*(1+($H$12-$H$13)/12),"")</f>
        <v>159494.416646948</v>
      </c>
      <c r="K142" s="33">
        <f ca="1">IF(J142&lt;&gt;"",-PMT(($H$12-$H$13)/12,12*$H$17,$J$28,0,1),"")</f>
        <v>2516.000773206878</v>
      </c>
      <c r="L142" s="33">
        <f ca="1">IF(K142&lt;&gt;"",J142*$H$13/12,"")</f>
        <v>265.82402774491334</v>
      </c>
    </row>
    <row r="143" spans="2:12" x14ac:dyDescent="0.3">
      <c r="B143" s="30">
        <f ca="1">IFERROR(IF(YEARFRAC($B$28,IF(DATE(YEAR(B142),MONTH(B142),15)&gt;B142,DATE(YEAR(B142),MONTH(B142),15),DATE(YEAR(B142),MONTH(B142)+1,1)))&gt;$H$16,"",IF(DATE(YEAR(B142),MONTH(B142),15)&gt;B142,DATE(YEAR(B142),MONTH(B142),15),DATE(YEAR(B142),MONTH(B142)+1,1))),"")</f>
        <v>43221</v>
      </c>
      <c r="C143" s="33">
        <f ca="1">IF(B143&lt;&gt;"",IF(AND(MONTH(B143)=1,DAY(B143)=1),C142*(1+$H$10),C142),"")</f>
        <v>51051.262500000004</v>
      </c>
      <c r="D143" s="33">
        <f ca="1">IF(C143&lt;&gt;"",C143*$H$8/24,"")</f>
        <v>127.62815625</v>
      </c>
      <c r="E143" s="33">
        <f ca="1">IF(D143&lt;&gt;"",C143*$H$9/24,"")</f>
        <v>63.814078125000002</v>
      </c>
      <c r="F143" s="33">
        <f ca="1">IF(E143&lt;&gt;"",F142*(1+$H$11-$H$13)^YEARFRAC(B142,B143,1)+D143+E143,"")</f>
        <v>81651.127779217612</v>
      </c>
      <c r="G143" s="33">
        <f ca="1">IF(E143&lt;&gt;"",F142*((1+$H$11)^YEARFRAC(B142,B143,1)-(1+$H$11-$H$13)^YEARFRAC(B142,B143,1)),"")</f>
        <v>68.046376444592042</v>
      </c>
      <c r="I143" s="30">
        <f ca="1">IFERROR(IF(YEARFRAC($I$28,DATE(YEAR(I142),MONTH(I142)+1,1))&gt;$H$17,"",DATE(YEAR(I142),MONTH(I142)+1,1)),"")</f>
        <v>54118</v>
      </c>
      <c r="J143" s="33">
        <f ca="1">IF(I143&lt;&gt;"",(J142-K142)*(1+($H$12-$H$13)/12),"")</f>
        <v>157174.63889358329</v>
      </c>
      <c r="K143" s="33">
        <f ca="1">IF(J143&lt;&gt;"",-PMT(($H$12-$H$13)/12,12*$H$17,$J$28,0,1),"")</f>
        <v>2516.000773206878</v>
      </c>
      <c r="L143" s="33">
        <f ca="1">IF(K143&lt;&gt;"",J143*$H$13/12,"")</f>
        <v>261.9577314893055</v>
      </c>
    </row>
    <row r="144" spans="2:12" x14ac:dyDescent="0.3">
      <c r="B144" s="30">
        <f ca="1">IFERROR(IF(YEARFRAC($B$28,IF(DATE(YEAR(B143),MONTH(B143),15)&gt;B143,DATE(YEAR(B143),MONTH(B143),15),DATE(YEAR(B143),MONTH(B143)+1,1)))&gt;$H$16,"",IF(DATE(YEAR(B143),MONTH(B143),15)&gt;B143,DATE(YEAR(B143),MONTH(B143),15),DATE(YEAR(B143),MONTH(B143)+1,1))),"")</f>
        <v>43235</v>
      </c>
      <c r="C144" s="33">
        <f ca="1">IF(B144&lt;&gt;"",IF(AND(MONTH(B144)=1,DAY(B144)=1),C143*(1+$H$10),C143),"")</f>
        <v>51051.262500000004</v>
      </c>
      <c r="D144" s="33">
        <f ca="1">IF(C144&lt;&gt;"",C144*$H$8/24,"")</f>
        <v>127.62815625</v>
      </c>
      <c r="E144" s="33">
        <f ca="1">IF(D144&lt;&gt;"",C144*$H$9/24,"")</f>
        <v>63.814078125000002</v>
      </c>
      <c r="F144" s="33">
        <f ca="1">IF(E144&lt;&gt;"",F143*(1+$H$11-$H$13)^YEARFRAC(B143,B144,1)+D144+E144,"")</f>
        <v>81965.494825613772</v>
      </c>
      <c r="G144" s="33">
        <f ca="1">IF(E144&lt;&gt;"",F143*((1+$H$11)^YEARFRAC(B143,B144,1)-(1+$H$11-$H$13)^YEARFRAC(B143,B144,1)),"")</f>
        <v>59.767237254079205</v>
      </c>
      <c r="I144" s="30">
        <f ca="1">IFERROR(IF(YEARFRAC($I$28,DATE(YEAR(I143),MONTH(I143)+1,1))&gt;$H$17,"",DATE(YEAR(I143),MONTH(I143)+1,1)),"")</f>
        <v>54149</v>
      </c>
      <c r="J144" s="33">
        <f ca="1">IF(I144&lt;&gt;"",(J143-K143)*(1+($H$12-$H$13)/12),"")</f>
        <v>154851.96141802688</v>
      </c>
      <c r="K144" s="33">
        <f ca="1">IF(J144&lt;&gt;"",-PMT(($H$12-$H$13)/12,12*$H$17,$J$28,0,1),"")</f>
        <v>2516.000773206878</v>
      </c>
      <c r="L144" s="33">
        <f ca="1">IF(K144&lt;&gt;"",J144*$H$13/12,"")</f>
        <v>258.08660236337818</v>
      </c>
    </row>
    <row r="145" spans="2:12" x14ac:dyDescent="0.3">
      <c r="B145" s="30">
        <f ca="1">IFERROR(IF(YEARFRAC($B$28,IF(DATE(YEAR(B144),MONTH(B144),15)&gt;B144,DATE(YEAR(B144),MONTH(B144),15),DATE(YEAR(B144),MONTH(B144)+1,1)))&gt;$H$16,"",IF(DATE(YEAR(B144),MONTH(B144),15)&gt;B144,DATE(YEAR(B144),MONTH(B144),15),DATE(YEAR(B144),MONTH(B144)+1,1))),"")</f>
        <v>43252</v>
      </c>
      <c r="C145" s="33">
        <f ca="1">IF(B145&lt;&gt;"",IF(AND(MONTH(B145)=1,DAY(B145)=1),C144*(1+$H$10),C144),"")</f>
        <v>51051.262500000004</v>
      </c>
      <c r="D145" s="33">
        <f ca="1">IF(C145&lt;&gt;"",C145*$H$8/24,"")</f>
        <v>127.62815625</v>
      </c>
      <c r="E145" s="33">
        <f ca="1">IF(D145&lt;&gt;"",C145*$H$9/24,"")</f>
        <v>63.814078125000002</v>
      </c>
      <c r="F145" s="33">
        <f ca="1">IF(E145&lt;&gt;"",F144*(1+$H$11-$H$13)^YEARFRAC(B144,B145,1)+D145+E145,"")</f>
        <v>82306.801755409237</v>
      </c>
      <c r="G145" s="33">
        <f ca="1">IF(E145&lt;&gt;"",F144*((1+$H$11)^YEARFRAC(B144,B145,1)-(1+$H$11-$H$13)^YEARFRAC(B144,B145,1)),"")</f>
        <v>72.883118263063565</v>
      </c>
      <c r="I145" s="30">
        <f ca="1">IFERROR(IF(YEARFRAC($I$28,DATE(YEAR(I144),MONTH(I144)+1,1))&gt;$H$17,"",DATE(YEAR(I144),MONTH(I144)+1,1)),"")</f>
        <v>54179</v>
      </c>
      <c r="J145" s="33">
        <f ca="1">IF(I145&lt;&gt;"",(J144-K144)*(1+($H$12-$H$13)/12),"")</f>
        <v>152526.38059562602</v>
      </c>
      <c r="K145" s="33">
        <f ca="1">IF(J145&lt;&gt;"",-PMT(($H$12-$H$13)/12,12*$H$17,$J$28,0,1),"")</f>
        <v>2516.000773206878</v>
      </c>
      <c r="L145" s="33">
        <f ca="1">IF(K145&lt;&gt;"",J145*$H$13/12,"")</f>
        <v>254.21063432604339</v>
      </c>
    </row>
    <row r="146" spans="2:12" x14ac:dyDescent="0.3">
      <c r="B146" s="30">
        <f ca="1">IFERROR(IF(YEARFRAC($B$28,IF(DATE(YEAR(B145),MONTH(B145),15)&gt;B145,DATE(YEAR(B145),MONTH(B145),15),DATE(YEAR(B145),MONTH(B145)+1,1)))&gt;$H$16,"",IF(DATE(YEAR(B145),MONTH(B145),15)&gt;B145,DATE(YEAR(B145),MONTH(B145),15),DATE(YEAR(B145),MONTH(B145)+1,1))),"")</f>
        <v>43266</v>
      </c>
      <c r="C146" s="33">
        <f ca="1">IF(B146&lt;&gt;"",IF(AND(MONTH(B146)=1,DAY(B146)=1),C145*(1+$H$10),C145),"")</f>
        <v>51051.262500000004</v>
      </c>
      <c r="D146" s="33">
        <f ca="1">IF(C146&lt;&gt;"",C146*$H$8/24,"")</f>
        <v>127.62815625</v>
      </c>
      <c r="E146" s="33">
        <f ca="1">IF(D146&lt;&gt;"",C146*$H$9/24,"")</f>
        <v>63.814078125000002</v>
      </c>
      <c r="F146" s="33">
        <f ca="1">IF(E146&lt;&gt;"",F145*(1+$H$11-$H$13)^YEARFRAC(B145,B146,1)+D146+E146,"")</f>
        <v>82622.15591126075</v>
      </c>
      <c r="G146" s="33">
        <f ca="1">IF(E146&lt;&gt;"",F145*((1+$H$11)^YEARFRAC(B145,B146,1)-(1+$H$11-$H$13)^YEARFRAC(B145,B146,1)),"")</f>
        <v>60.247179456498415</v>
      </c>
      <c r="I146" s="30">
        <f ca="1">IFERROR(IF(YEARFRAC($I$28,DATE(YEAR(I145),MONTH(I145)+1,1))&gt;$H$17,"",DATE(YEAR(I145),MONTH(I145)+1,1)),"")</f>
        <v>54210</v>
      </c>
      <c r="J146" s="33">
        <f ca="1">IF(I146&lt;&gt;"",(J145-K145)*(1+($H$12-$H$13)/12),"")</f>
        <v>150197.89279719716</v>
      </c>
      <c r="K146" s="33">
        <f ca="1">IF(J146&lt;&gt;"",-PMT(($H$12-$H$13)/12,12*$H$17,$J$28,0,1),"")</f>
        <v>2516.000773206878</v>
      </c>
      <c r="L146" s="33">
        <f ca="1">IF(K146&lt;&gt;"",J146*$H$13/12,"")</f>
        <v>250.32982132866195</v>
      </c>
    </row>
    <row r="147" spans="2:12" x14ac:dyDescent="0.3">
      <c r="B147" s="30">
        <f ca="1">IFERROR(IF(YEARFRAC($B$28,IF(DATE(YEAR(B146),MONTH(B146),15)&gt;B146,DATE(YEAR(B146),MONTH(B146),15),DATE(YEAR(B146),MONTH(B146)+1,1)))&gt;$H$16,"",IF(DATE(YEAR(B146),MONTH(B146),15)&gt;B146,DATE(YEAR(B146),MONTH(B146),15),DATE(YEAR(B146),MONTH(B146)+1,1))),"")</f>
        <v>43282</v>
      </c>
      <c r="C147" s="33">
        <f ca="1">IF(B147&lt;&gt;"",IF(AND(MONTH(B147)=1,DAY(B147)=1),C146*(1+$H$10),C146),"")</f>
        <v>51051.262500000004</v>
      </c>
      <c r="D147" s="33">
        <f ca="1">IF(C147&lt;&gt;"",C147*$H$8/24,"")</f>
        <v>127.62815625</v>
      </c>
      <c r="E147" s="33">
        <f ca="1">IF(D147&lt;&gt;"",C147*$H$9/24,"")</f>
        <v>63.814078125000002</v>
      </c>
      <c r="F147" s="33">
        <f ca="1">IF(E147&lt;&gt;"",F146*(1+$H$11-$H$13)^YEARFRAC(B146,B147,1)+D147+E147,"")</f>
        <v>82955.769635468838</v>
      </c>
      <c r="G147" s="33">
        <f ca="1">IF(E147&lt;&gt;"",F146*((1+$H$11)^YEARFRAC(B146,B147,1)-(1+$H$11-$H$13)^YEARFRAC(B146,B147,1)),"")</f>
        <v>69.136193453853295</v>
      </c>
      <c r="I147" s="30">
        <f ca="1">IFERROR(IF(YEARFRAC($I$28,DATE(YEAR(I146),MONTH(I146)+1,1))&gt;$H$17,"",DATE(YEAR(I146),MONTH(I146)+1,1)),"")</f>
        <v>54240</v>
      </c>
      <c r="J147" s="33">
        <f ca="1">IF(I147&lt;&gt;"",(J146-K146)*(1+($H$12-$H$13)/12),"")</f>
        <v>147866.49438902026</v>
      </c>
      <c r="K147" s="33">
        <f ca="1">IF(J147&lt;&gt;"",-PMT(($H$12-$H$13)/12,12*$H$17,$J$28,0,1),"")</f>
        <v>2516.000773206878</v>
      </c>
      <c r="L147" s="33">
        <f ca="1">IF(K147&lt;&gt;"",J147*$H$13/12,"")</f>
        <v>246.44415731503375</v>
      </c>
    </row>
    <row r="148" spans="2:12" x14ac:dyDescent="0.3">
      <c r="B148" s="30">
        <f ca="1">IFERROR(IF(YEARFRAC($B$28,IF(DATE(YEAR(B147),MONTH(B147),15)&gt;B147,DATE(YEAR(B147),MONTH(B147),15),DATE(YEAR(B147),MONTH(B147)+1,1)))&gt;$H$16,"",IF(DATE(YEAR(B147),MONTH(B147),15)&gt;B147,DATE(YEAR(B147),MONTH(B147),15),DATE(YEAR(B147),MONTH(B147)+1,1))),"")</f>
        <v>43296</v>
      </c>
      <c r="C148" s="33">
        <f ca="1">IF(B148&lt;&gt;"",IF(AND(MONTH(B148)=1,DAY(B148)=1),C147*(1+$H$10),C147),"")</f>
        <v>51051.262500000004</v>
      </c>
      <c r="D148" s="33">
        <f ca="1">IF(C148&lt;&gt;"",C148*$H$8/24,"")</f>
        <v>127.62815625</v>
      </c>
      <c r="E148" s="33">
        <f ca="1">IF(D148&lt;&gt;"",C148*$H$9/24,"")</f>
        <v>63.814078125000002</v>
      </c>
      <c r="F148" s="33">
        <f ca="1">IF(E148&lt;&gt;"",F147*(1+$H$11-$H$13)^YEARFRAC(B147,B148,1)+D148+E148,"")</f>
        <v>83272.100804826885</v>
      </c>
      <c r="G148" s="33">
        <f ca="1">IF(E148&lt;&gt;"",F147*((1+$H$11)^YEARFRAC(B147,B148,1)-(1+$H$11-$H$13)^YEARFRAC(B147,B148,1)),"")</f>
        <v>60.722212910569965</v>
      </c>
      <c r="I148" s="30">
        <f ca="1">IFERROR(IF(YEARFRAC($I$28,DATE(YEAR(I147),MONTH(I147)+1,1))&gt;$H$17,"",DATE(YEAR(I147),MONTH(I147)+1,1)),"")</f>
        <v>54271</v>
      </c>
      <c r="J148" s="33">
        <f ca="1">IF(I148&lt;&gt;"",(J147-K147)*(1+($H$12-$H$13)/12),"")</f>
        <v>145532.18173283315</v>
      </c>
      <c r="K148" s="33">
        <f ca="1">IF(J148&lt;&gt;"",-PMT(($H$12-$H$13)/12,12*$H$17,$J$28,0,1),"")</f>
        <v>2516.000773206878</v>
      </c>
      <c r="L148" s="33">
        <f ca="1">IF(K148&lt;&gt;"",J148*$H$13/12,"")</f>
        <v>242.55363622138859</v>
      </c>
    </row>
    <row r="149" spans="2:12" x14ac:dyDescent="0.3">
      <c r="B149" s="30">
        <f ca="1">IFERROR(IF(YEARFRAC($B$28,IF(DATE(YEAR(B148),MONTH(B148),15)&gt;B148,DATE(YEAR(B148),MONTH(B148),15),DATE(YEAR(B148),MONTH(B148)+1,1)))&gt;$H$16,"",IF(DATE(YEAR(B148),MONTH(B148),15)&gt;B148,DATE(YEAR(B148),MONTH(B148),15),DATE(YEAR(B148),MONTH(B148)+1,1))),"")</f>
        <v>43313</v>
      </c>
      <c r="C149" s="33">
        <f ca="1">IF(B149&lt;&gt;"",IF(AND(MONTH(B149)=1,DAY(B149)=1),C148*(1+$H$10),C148),"")</f>
        <v>51051.262500000004</v>
      </c>
      <c r="D149" s="33">
        <f ca="1">IF(C149&lt;&gt;"",C149*$H$8/24,"")</f>
        <v>127.62815625</v>
      </c>
      <c r="E149" s="33">
        <f ca="1">IF(D149&lt;&gt;"",C149*$H$9/24,"")</f>
        <v>63.814078125000002</v>
      </c>
      <c r="F149" s="33">
        <f ca="1">IF(E149&lt;&gt;"",F148*(1+$H$11-$H$13)^YEARFRAC(B148,B149,1)+D149+E149,"")</f>
        <v>83615.796716809622</v>
      </c>
      <c r="G149" s="33">
        <f ca="1">IF(E149&lt;&gt;"",F148*((1+$H$11)^YEARFRAC(B148,B149,1)-(1+$H$11-$H$13)^YEARFRAC(B148,B149,1)),"")</f>
        <v>74.044942739434035</v>
      </c>
      <c r="I149" s="30">
        <f ca="1">IFERROR(IF(YEARFRAC($I$28,DATE(YEAR(I148),MONTH(I148)+1,1))&gt;$H$17,"",DATE(YEAR(I148),MONTH(I148)+1,1)),"")</f>
        <v>54302</v>
      </c>
      <c r="J149" s="33">
        <f ca="1">IF(I149&lt;&gt;"",(J148-K148)*(1+($H$12-$H$13)/12),"")</f>
        <v>143194.9511858258</v>
      </c>
      <c r="K149" s="33">
        <f ca="1">IF(J149&lt;&gt;"",-PMT(($H$12-$H$13)/12,12*$H$17,$J$28,0,1),"")</f>
        <v>2516.000773206878</v>
      </c>
      <c r="L149" s="33">
        <f ca="1">IF(K149&lt;&gt;"",J149*$H$13/12,"")</f>
        <v>238.65825197637636</v>
      </c>
    </row>
    <row r="150" spans="2:12" x14ac:dyDescent="0.3">
      <c r="B150" s="30">
        <f ca="1">IFERROR(IF(YEARFRAC($B$28,IF(DATE(YEAR(B149),MONTH(B149),15)&gt;B149,DATE(YEAR(B149),MONTH(B149),15),DATE(YEAR(B149),MONTH(B149)+1,1)))&gt;$H$16,"",IF(DATE(YEAR(B149),MONTH(B149),15)&gt;B149,DATE(YEAR(B149),MONTH(B149),15),DATE(YEAR(B149),MONTH(B149)+1,1))),"")</f>
        <v>43327</v>
      </c>
      <c r="C150" s="33">
        <f ca="1">IF(B150&lt;&gt;"",IF(AND(MONTH(B150)=1,DAY(B150)=1),C149*(1+$H$10),C149),"")</f>
        <v>51051.262500000004</v>
      </c>
      <c r="D150" s="33">
        <f ca="1">IF(C150&lt;&gt;"",C150*$H$8/24,"")</f>
        <v>127.62815625</v>
      </c>
      <c r="E150" s="33">
        <f ca="1">IF(D150&lt;&gt;"",C150*$H$9/24,"")</f>
        <v>63.814078125000002</v>
      </c>
      <c r="F150" s="33">
        <f ca="1">IF(E150&lt;&gt;"",F149*(1+$H$11-$H$13)^YEARFRAC(B149,B150,1)+D150+E150,"")</f>
        <v>83933.121549171585</v>
      </c>
      <c r="G150" s="33">
        <f ca="1">IF(E150&lt;&gt;"",F149*((1+$H$11)^YEARFRAC(B149,B150,1)-(1+$H$11-$H$13)^YEARFRAC(B149,B150,1)),"")</f>
        <v>61.205341511944319</v>
      </c>
      <c r="I150" s="30">
        <f ca="1">IFERROR(IF(YEARFRAC($I$28,DATE(YEAR(I149),MONTH(I149)+1,1))&gt;$H$17,"",DATE(YEAR(I149),MONTH(I149)+1,1)),"")</f>
        <v>54332</v>
      </c>
      <c r="J150" s="33">
        <f ca="1">IF(I150&lt;&gt;"",(J149-K149)*(1+($H$12-$H$13)/12),"")</f>
        <v>140854.7991006347</v>
      </c>
      <c r="K150" s="33">
        <f ca="1">IF(J150&lt;&gt;"",-PMT(($H$12-$H$13)/12,12*$H$17,$J$28,0,1),"")</f>
        <v>2516.000773206878</v>
      </c>
      <c r="L150" s="33">
        <f ca="1">IF(K150&lt;&gt;"",J150*$H$13/12,"")</f>
        <v>234.75799850105784</v>
      </c>
    </row>
    <row r="151" spans="2:12" x14ac:dyDescent="0.3">
      <c r="B151" s="30">
        <f ca="1">IFERROR(IF(YEARFRAC($B$28,IF(DATE(YEAR(B150),MONTH(B150),15)&gt;B150,DATE(YEAR(B150),MONTH(B150),15),DATE(YEAR(B150),MONTH(B150)+1,1)))&gt;$H$16,"",IF(DATE(YEAR(B150),MONTH(B150),15)&gt;B150,DATE(YEAR(B150),MONTH(B150),15),DATE(YEAR(B150),MONTH(B150)+1,1))),"")</f>
        <v>43344</v>
      </c>
      <c r="C151" s="33">
        <f ca="1">IF(B151&lt;&gt;"",IF(AND(MONTH(B151)=1,DAY(B151)=1),C150*(1+$H$10),C150),"")</f>
        <v>51051.262500000004</v>
      </c>
      <c r="D151" s="33">
        <f ca="1">IF(C151&lt;&gt;"",C151*$H$8/24,"")</f>
        <v>127.62815625</v>
      </c>
      <c r="E151" s="33">
        <f ca="1">IF(D151&lt;&gt;"",C151*$H$9/24,"")</f>
        <v>63.814078125000002</v>
      </c>
      <c r="F151" s="33">
        <f ca="1">IF(E151&lt;&gt;"",F150*(1+$H$11-$H$13)^YEARFRAC(B150,B151,1)+D151+E151,"")</f>
        <v>84278.02606329511</v>
      </c>
      <c r="G151" s="33">
        <f ca="1">IF(E151&lt;&gt;"",F150*((1+$H$11)^YEARFRAC(B150,B151,1)-(1+$H$11-$H$13)^YEARFRAC(B150,B151,1)),"")</f>
        <v>74.632717548662143</v>
      </c>
      <c r="I151" s="30">
        <f ca="1">IFERROR(IF(YEARFRAC($I$28,DATE(YEAR(I150),MONTH(I150)+1,1))&gt;$H$17,"",DATE(YEAR(I150),MONTH(I150)+1,1)),"")</f>
        <v>54363</v>
      </c>
      <c r="J151" s="33">
        <f ca="1">IF(I151&lt;&gt;"",(J150-K150)*(1+($H$12-$H$13)/12),"")</f>
        <v>138511.7218253371</v>
      </c>
      <c r="K151" s="33">
        <f ca="1">IF(J151&lt;&gt;"",-PMT(($H$12-$H$13)/12,12*$H$17,$J$28,0,1),"")</f>
        <v>2516.000773206878</v>
      </c>
      <c r="L151" s="33">
        <f ca="1">IF(K151&lt;&gt;"",J151*$H$13/12,"")</f>
        <v>230.85286970889516</v>
      </c>
    </row>
    <row r="152" spans="2:12" x14ac:dyDescent="0.3">
      <c r="B152" s="30">
        <f ca="1">IFERROR(IF(YEARFRAC($B$28,IF(DATE(YEAR(B151),MONTH(B151),15)&gt;B151,DATE(YEAR(B151),MONTH(B151),15),DATE(YEAR(B151),MONTH(B151)+1,1)))&gt;$H$16,"",IF(DATE(YEAR(B151),MONTH(B151),15)&gt;B151,DATE(YEAR(B151),MONTH(B151),15),DATE(YEAR(B151),MONTH(B151)+1,1))),"")</f>
        <v>43358</v>
      </c>
      <c r="C152" s="33">
        <f ca="1">IF(B152&lt;&gt;"",IF(AND(MONTH(B152)=1,DAY(B152)=1),C151*(1+$H$10),C151),"")</f>
        <v>51051.262500000004</v>
      </c>
      <c r="D152" s="33">
        <f ca="1">IF(C152&lt;&gt;"",C152*$H$8/24,"")</f>
        <v>127.62815625</v>
      </c>
      <c r="E152" s="33">
        <f ca="1">IF(D152&lt;&gt;"",C152*$H$9/24,"")</f>
        <v>63.814078125000002</v>
      </c>
      <c r="F152" s="33">
        <f ca="1">IF(E152&lt;&gt;"",F151*(1+$H$11-$H$13)^YEARFRAC(B151,B152,1)+D152+E152,"")</f>
        <v>84596.347874145256</v>
      </c>
      <c r="G152" s="33">
        <f ca="1">IF(E152&lt;&gt;"",F151*((1+$H$11)^YEARFRAC(B151,B152,1)-(1+$H$11-$H$13)^YEARFRAC(B151,B152,1)),"")</f>
        <v>61.690082133960395</v>
      </c>
      <c r="I152" s="30">
        <f ca="1">IFERROR(IF(YEARFRAC($I$28,DATE(YEAR(I151),MONTH(I151)+1,1))&gt;$H$17,"",DATE(YEAR(I151),MONTH(I151)+1,1)),"")</f>
        <v>54393</v>
      </c>
      <c r="J152" s="33">
        <f ca="1">IF(I152&lt;&gt;"",(J151-K151)*(1+($H$12-$H$13)/12),"")</f>
        <v>136165.71570344537</v>
      </c>
      <c r="K152" s="33">
        <f ca="1">IF(J152&lt;&gt;"",-PMT(($H$12-$H$13)/12,12*$H$17,$J$28,0,1),"")</f>
        <v>2516.000773206878</v>
      </c>
      <c r="L152" s="33">
        <f ca="1">IF(K152&lt;&gt;"",J152*$H$13/12,"")</f>
        <v>226.94285950574229</v>
      </c>
    </row>
    <row r="153" spans="2:12" x14ac:dyDescent="0.3">
      <c r="B153" s="30">
        <f ca="1">IFERROR(IF(YEARFRAC($B$28,IF(DATE(YEAR(B152),MONTH(B152),15)&gt;B152,DATE(YEAR(B152),MONTH(B152),15),DATE(YEAR(B152),MONTH(B152)+1,1)))&gt;$H$16,"",IF(DATE(YEAR(B152),MONTH(B152),15)&gt;B152,DATE(YEAR(B152),MONTH(B152),15),DATE(YEAR(B152),MONTH(B152)+1,1))),"")</f>
        <v>43374</v>
      </c>
      <c r="C153" s="33">
        <f ca="1">IF(B153&lt;&gt;"",IF(AND(MONTH(B153)=1,DAY(B153)=1),C152*(1+$H$10),C152),"")</f>
        <v>51051.262500000004</v>
      </c>
      <c r="D153" s="33">
        <f ca="1">IF(C153&lt;&gt;"",C153*$H$8/24,"")</f>
        <v>127.62815625</v>
      </c>
      <c r="E153" s="33">
        <f ca="1">IF(D153&lt;&gt;"",C153*$H$9/24,"")</f>
        <v>63.814078125000002</v>
      </c>
      <c r="F153" s="33">
        <f ca="1">IF(E153&lt;&gt;"",F152*(1+$H$11-$H$13)^YEARFRAC(B152,B153,1)+D153+E153,"")</f>
        <v>84933.358675196519</v>
      </c>
      <c r="G153" s="33">
        <f ca="1">IF(E153&lt;&gt;"",F152*((1+$H$11)^YEARFRAC(B152,B153,1)-(1+$H$11-$H$13)^YEARFRAC(B152,B153,1)),"")</f>
        <v>70.788148864065775</v>
      </c>
      <c r="I153" s="30">
        <f ca="1">IFERROR(IF(YEARFRAC($I$28,DATE(YEAR(I152),MONTH(I152)+1,1))&gt;$H$17,"",DATE(YEAR(I152),MONTH(I152)+1,1)),"")</f>
        <v>54424</v>
      </c>
      <c r="J153" s="33">
        <f ca="1">IF(I153&lt;&gt;"",(J152-K152)*(1+($H$12-$H$13)/12),"")</f>
        <v>133816.77707390129</v>
      </c>
      <c r="K153" s="33">
        <f ca="1">IF(J153&lt;&gt;"",-PMT(($H$12-$H$13)/12,12*$H$17,$J$28,0,1),"")</f>
        <v>2516.000773206878</v>
      </c>
      <c r="L153" s="33">
        <f ca="1">IF(K153&lt;&gt;"",J153*$H$13/12,"")</f>
        <v>223.02796178983547</v>
      </c>
    </row>
    <row r="154" spans="2:12" x14ac:dyDescent="0.3">
      <c r="B154" s="30">
        <f ca="1">IFERROR(IF(YEARFRAC($B$28,IF(DATE(YEAR(B153),MONTH(B153),15)&gt;B153,DATE(YEAR(B153),MONTH(B153),15),DATE(YEAR(B153),MONTH(B153)+1,1)))&gt;$H$16,"",IF(DATE(YEAR(B153),MONTH(B153),15)&gt;B153,DATE(YEAR(B153),MONTH(B153),15),DATE(YEAR(B153),MONTH(B153)+1,1))),"")</f>
        <v>43388</v>
      </c>
      <c r="C154" s="33">
        <f ca="1">IF(B154&lt;&gt;"",IF(AND(MONTH(B154)=1,DAY(B154)=1),C153*(1+$H$10),C153),"")</f>
        <v>51051.262500000004</v>
      </c>
      <c r="D154" s="33">
        <f ca="1">IF(C154&lt;&gt;"",C154*$H$8/24,"")</f>
        <v>127.62815625</v>
      </c>
      <c r="E154" s="33">
        <f ca="1">IF(D154&lt;&gt;"",C154*$H$9/24,"")</f>
        <v>63.814078125000002</v>
      </c>
      <c r="F154" s="33">
        <f ca="1">IF(E154&lt;&gt;"",F153*(1+$H$11-$H$13)^YEARFRAC(B153,B154,1)+D154+E154,"")</f>
        <v>85252.667081582098</v>
      </c>
      <c r="G154" s="33">
        <f ca="1">IF(E154&lt;&gt;"",F153*((1+$H$11)^YEARFRAC(B153,B154,1)-(1+$H$11-$H$13)^YEARFRAC(B153,B154,1)),"")</f>
        <v>62.169774463523247</v>
      </c>
      <c r="I154" s="30">
        <f ca="1">IFERROR(IF(YEARFRAC($I$28,DATE(YEAR(I153),MONTH(I153)+1,1))&gt;$H$17,"",DATE(YEAR(I153),MONTH(I153)+1,1)),"")</f>
        <v>54455</v>
      </c>
      <c r="J154" s="33">
        <f ca="1">IF(I154&lt;&gt;"",(J153-K153)*(1+($H$12-$H$13)/12),"")</f>
        <v>131464.90227107028</v>
      </c>
      <c r="K154" s="33">
        <f ca="1">IF(J154&lt;&gt;"",-PMT(($H$12-$H$13)/12,12*$H$17,$J$28,0,1),"")</f>
        <v>2516.000773206878</v>
      </c>
      <c r="L154" s="33">
        <f ca="1">IF(K154&lt;&gt;"",J154*$H$13/12,"")</f>
        <v>219.10817045178382</v>
      </c>
    </row>
    <row r="155" spans="2:12" x14ac:dyDescent="0.3">
      <c r="B155" s="30">
        <f ca="1">IFERROR(IF(YEARFRAC($B$28,IF(DATE(YEAR(B154),MONTH(B154),15)&gt;B154,DATE(YEAR(B154),MONTH(B154),15),DATE(YEAR(B154),MONTH(B154)+1,1)))&gt;$H$16,"",IF(DATE(YEAR(B154),MONTH(B154),15)&gt;B154,DATE(YEAR(B154),MONTH(B154),15),DATE(YEAR(B154),MONTH(B154)+1,1))),"")</f>
        <v>43405</v>
      </c>
      <c r="C155" s="33">
        <f ca="1">IF(B155&lt;&gt;"",IF(AND(MONTH(B155)=1,DAY(B155)=1),C154*(1+$H$10),C154),"")</f>
        <v>51051.262500000004</v>
      </c>
      <c r="D155" s="33">
        <f ca="1">IF(C155&lt;&gt;"",C155*$H$8/24,"")</f>
        <v>127.62815625</v>
      </c>
      <c r="E155" s="33">
        <f ca="1">IF(D155&lt;&gt;"",C155*$H$9/24,"")</f>
        <v>63.814078125000002</v>
      </c>
      <c r="F155" s="33">
        <f ca="1">IF(E155&lt;&gt;"",F154*(1+$H$11-$H$13)^YEARFRAC(B154,B155,1)+D155+E155,"")</f>
        <v>85599.984236411678</v>
      </c>
      <c r="G155" s="33">
        <f ca="1">IF(E155&lt;&gt;"",F154*((1+$H$11)^YEARFRAC(B154,B155,1)-(1+$H$11-$H$13)^YEARFRAC(B154,B155,1)),"")</f>
        <v>75.806047781057927</v>
      </c>
      <c r="I155" s="30">
        <f ca="1">IFERROR(IF(YEARFRAC($I$28,DATE(YEAR(I154),MONTH(I154)+1,1))&gt;$H$17,"",DATE(YEAR(I154),MONTH(I154)+1,1)),"")</f>
        <v>54483</v>
      </c>
      <c r="J155" s="33">
        <f ca="1">IF(I155&lt;&gt;"",(J154-K154)*(1+($H$12-$H$13)/12),"")</f>
        <v>129110.08762473574</v>
      </c>
      <c r="K155" s="33">
        <f ca="1">IF(J155&lt;&gt;"",-PMT(($H$12-$H$13)/12,12*$H$17,$J$28,0,1),"")</f>
        <v>2516.000773206878</v>
      </c>
      <c r="L155" s="33">
        <f ca="1">IF(K155&lt;&gt;"",J155*$H$13/12,"")</f>
        <v>215.18347937455954</v>
      </c>
    </row>
    <row r="156" spans="2:12" x14ac:dyDescent="0.3">
      <c r="B156" s="30">
        <f ca="1">IFERROR(IF(YEARFRAC($B$28,IF(DATE(YEAR(B155),MONTH(B155),15)&gt;B155,DATE(YEAR(B155),MONTH(B155),15),DATE(YEAR(B155),MONTH(B155)+1,1)))&gt;$H$16,"",IF(DATE(YEAR(B155),MONTH(B155),15)&gt;B155,DATE(YEAR(B155),MONTH(B155),15),DATE(YEAR(B155),MONTH(B155)+1,1))),"")</f>
        <v>43419</v>
      </c>
      <c r="C156" s="33">
        <f ca="1">IF(B156&lt;&gt;"",IF(AND(MONTH(B156)=1,DAY(B156)=1),C155*(1+$H$10),C155),"")</f>
        <v>51051.262500000004</v>
      </c>
      <c r="D156" s="33">
        <f ca="1">IF(C156&lt;&gt;"",C156*$H$8/24,"")</f>
        <v>127.62815625</v>
      </c>
      <c r="E156" s="33">
        <f ca="1">IF(D156&lt;&gt;"",C156*$H$9/24,"")</f>
        <v>63.814078125000002</v>
      </c>
      <c r="F156" s="33">
        <f ca="1">IF(E156&lt;&gt;"",F155*(1+$H$11-$H$13)^YEARFRAC(B155,B156,1)+D156+E156,"")</f>
        <v>85920.296239734977</v>
      </c>
      <c r="G156" s="33">
        <f ca="1">IF(E156&lt;&gt;"",F155*((1+$H$11)^YEARFRAC(B155,B156,1)-(1+$H$11-$H$13)^YEARFRAC(B155,B156,1)),"")</f>
        <v>62.657733039974424</v>
      </c>
      <c r="I156" s="30">
        <f ca="1">IFERROR(IF(YEARFRAC($I$28,DATE(YEAR(I155),MONTH(I155)+1,1))&gt;$H$17,"",DATE(YEAR(I155),MONTH(I155)+1,1)),"")</f>
        <v>54514</v>
      </c>
      <c r="J156" s="33">
        <f ca="1">IF(I156&lt;&gt;"",(J155-K155)*(1+($H$12-$H$13)/12),"")</f>
        <v>126752.32946009327</v>
      </c>
      <c r="K156" s="33">
        <f ca="1">IF(J156&lt;&gt;"",-PMT(($H$12-$H$13)/12,12*$H$17,$J$28,0,1),"")</f>
        <v>2516.000773206878</v>
      </c>
      <c r="L156" s="33">
        <f ca="1">IF(K156&lt;&gt;"",J156*$H$13/12,"")</f>
        <v>211.2538824334888</v>
      </c>
    </row>
    <row r="157" spans="2:12" x14ac:dyDescent="0.3">
      <c r="B157" s="30">
        <f ca="1">IFERROR(IF(YEARFRAC($B$28,IF(DATE(YEAR(B156),MONTH(B156),15)&gt;B156,DATE(YEAR(B156),MONTH(B156),15),DATE(YEAR(B156),MONTH(B156)+1,1)))&gt;$H$16,"",IF(DATE(YEAR(B156),MONTH(B156),15)&gt;B156,DATE(YEAR(B156),MONTH(B156),15),DATE(YEAR(B156),MONTH(B156)+1,1))),"")</f>
        <v>43435</v>
      </c>
      <c r="C157" s="33">
        <f ca="1">IF(B157&lt;&gt;"",IF(AND(MONTH(B157)=1,DAY(B157)=1),C156*(1+$H$10),C156),"")</f>
        <v>51051.262500000004</v>
      </c>
      <c r="D157" s="33">
        <f ca="1">IF(C157&lt;&gt;"",C157*$H$8/24,"")</f>
        <v>127.62815625</v>
      </c>
      <c r="E157" s="33">
        <f ca="1">IF(D157&lt;&gt;"",C157*$H$9/24,"")</f>
        <v>63.814078125000002</v>
      </c>
      <c r="F157" s="33">
        <f ca="1">IF(E157&lt;&gt;"",F156*(1+$H$11-$H$13)^YEARFRAC(B156,B157,1)+D157+E157,"")</f>
        <v>86259.585215562998</v>
      </c>
      <c r="G157" s="33">
        <f ca="1">IF(E157&lt;&gt;"",F156*((1+$H$11)^YEARFRAC(B156,B157,1)-(1+$H$11-$H$13)^YEARFRAC(B156,B157,1)),"")</f>
        <v>71.895996381681186</v>
      </c>
      <c r="I157" s="30">
        <f ca="1">IFERROR(IF(YEARFRAC($I$28,DATE(YEAR(I156),MONTH(I156)+1,1))&gt;$H$17,"",DATE(YEAR(I156),MONTH(I156)+1,1)),"")</f>
        <v>54544</v>
      </c>
      <c r="J157" s="33">
        <f ca="1">IF(I157&lt;&gt;"",(J156-K156)*(1+($H$12-$H$13)/12),"")</f>
        <v>124391.62409774499</v>
      </c>
      <c r="K157" s="33">
        <f ca="1">IF(J157&lt;&gt;"",-PMT(($H$12-$H$13)/12,12*$H$17,$J$28,0,1),"")</f>
        <v>2516.000773206878</v>
      </c>
      <c r="L157" s="33">
        <f ca="1">IF(K157&lt;&gt;"",J157*$H$13/12,"")</f>
        <v>207.31937349624164</v>
      </c>
    </row>
    <row r="158" spans="2:12" x14ac:dyDescent="0.3">
      <c r="B158" s="30">
        <f ca="1">IFERROR(IF(YEARFRAC($B$28,IF(DATE(YEAR(B157),MONTH(B157),15)&gt;B157,DATE(YEAR(B157),MONTH(B157),15),DATE(YEAR(B157),MONTH(B157)+1,1)))&gt;$H$16,"",IF(DATE(YEAR(B157),MONTH(B157),15)&gt;B157,DATE(YEAR(B157),MONTH(B157),15),DATE(YEAR(B157),MONTH(B157)+1,1))),"")</f>
        <v>43449</v>
      </c>
      <c r="C158" s="33">
        <f ca="1">IF(B158&lt;&gt;"",IF(AND(MONTH(B158)=1,DAY(B158)=1),C157*(1+$H$10),C157),"")</f>
        <v>51051.262500000004</v>
      </c>
      <c r="D158" s="33">
        <f ca="1">IF(C158&lt;&gt;"",C158*$H$8/24,"")</f>
        <v>127.62815625</v>
      </c>
      <c r="E158" s="33">
        <f ca="1">IF(D158&lt;&gt;"",C158*$H$9/24,"")</f>
        <v>63.814078125000002</v>
      </c>
      <c r="F158" s="33">
        <f ca="1">IF(E158&lt;&gt;"",F157*(1+$H$11-$H$13)^YEARFRAC(B157,B158,1)+D158+E158,"")</f>
        <v>86580.890240398381</v>
      </c>
      <c r="G158" s="33">
        <f ca="1">IF(E158&lt;&gt;"",F157*((1+$H$11)^YEARFRAC(B157,B158,1)-(1+$H$11-$H$13)^YEARFRAC(B157,B158,1)),"")</f>
        <v>63.140549741790927</v>
      </c>
      <c r="I158" s="30">
        <f ca="1">IFERROR(IF(YEARFRAC($I$28,DATE(YEAR(I157),MONTH(I157)+1,1))&gt;$H$17,"",DATE(YEAR(I157),MONTH(I157)+1,1)),"")</f>
        <v>54575</v>
      </c>
      <c r="J158" s="33">
        <f ca="1">IF(I158&lt;&gt;"",(J157-K157)*(1+($H$12-$H$13)/12),"")</f>
        <v>122027.96785369379</v>
      </c>
      <c r="K158" s="33">
        <f ca="1">IF(J158&lt;&gt;"",-PMT(($H$12-$H$13)/12,12*$H$17,$J$28,0,1),"")</f>
        <v>2516.000773206878</v>
      </c>
      <c r="L158" s="33">
        <f ca="1">IF(K158&lt;&gt;"",J158*$H$13/12,"")</f>
        <v>203.37994642282297</v>
      </c>
    </row>
    <row r="159" spans="2:12" x14ac:dyDescent="0.3">
      <c r="B159" s="30">
        <f ca="1">IFERROR(IF(YEARFRAC($B$28,IF(DATE(YEAR(B158),MONTH(B158),15)&gt;B158,DATE(YEAR(B158),MONTH(B158),15),DATE(YEAR(B158),MONTH(B158)+1,1)))&gt;$H$16,"",IF(DATE(YEAR(B158),MONTH(B158),15)&gt;B158,DATE(YEAR(B158),MONTH(B158),15),DATE(YEAR(B158),MONTH(B158)+1,1))),"")</f>
        <v>43466</v>
      </c>
      <c r="C159" s="33">
        <f ca="1">IF(B159&lt;&gt;"",IF(AND(MONTH(B159)=1,DAY(B159)=1),C158*(1+$H$10),C158),"")</f>
        <v>53603.825625000005</v>
      </c>
      <c r="D159" s="33">
        <f ca="1">IF(C159&lt;&gt;"",C159*$H$8/24,"")</f>
        <v>134.0095640625</v>
      </c>
      <c r="E159" s="33">
        <f ca="1">IF(D159&lt;&gt;"",C159*$H$9/24,"")</f>
        <v>67.004782031250002</v>
      </c>
      <c r="F159" s="33">
        <f ca="1">IF(E159&lt;&gt;"",F158*(1+$H$11-$H$13)^YEARFRAC(B158,B159,1)+D159+E159,"")</f>
        <v>86940.208013717405</v>
      </c>
      <c r="G159" s="33">
        <f ca="1">IF(E159&lt;&gt;"",F158*((1+$H$11)^YEARFRAC(B158,B159,1)-(1+$H$11-$H$13)^YEARFRAC(B158,B159,1)),"")</f>
        <v>76.987094095360121</v>
      </c>
      <c r="I159" s="30">
        <f ca="1">IFERROR(IF(YEARFRAC($I$28,DATE(YEAR(I158),MONTH(I158)+1,1))&gt;$H$17,"",DATE(YEAR(I158),MONTH(I158)+1,1)),"")</f>
        <v>54605</v>
      </c>
      <c r="J159" s="33">
        <f ca="1">IF(I159&lt;&gt;"",(J158-K158)*(1+($H$12-$H$13)/12),"")</f>
        <v>119661.35703933751</v>
      </c>
      <c r="K159" s="33">
        <f ca="1">IF(J159&lt;&gt;"",-PMT(($H$12-$H$13)/12,12*$H$17,$J$28,0,1),"")</f>
        <v>2516.000773206878</v>
      </c>
      <c r="L159" s="33">
        <f ca="1">IF(K159&lt;&gt;"",J159*$H$13/12,"")</f>
        <v>199.43559506556252</v>
      </c>
    </row>
    <row r="160" spans="2:12" x14ac:dyDescent="0.3">
      <c r="B160" s="30">
        <f ca="1">IFERROR(IF(YEARFRAC($B$28,IF(DATE(YEAR(B159),MONTH(B159),15)&gt;B159,DATE(YEAR(B159),MONTH(B159),15),DATE(YEAR(B159),MONTH(B159)+1,1)))&gt;$H$16,"",IF(DATE(YEAR(B159),MONTH(B159),15)&gt;B159,DATE(YEAR(B159),MONTH(B159),15),DATE(YEAR(B159),MONTH(B159)+1,1))),"")</f>
        <v>43480</v>
      </c>
      <c r="C160" s="33">
        <f ca="1">IF(B160&lt;&gt;"",IF(AND(MONTH(B160)=1,DAY(B160)=1),C159*(1+$H$10),C159),"")</f>
        <v>53603.825625000005</v>
      </c>
      <c r="D160" s="33">
        <f ca="1">IF(C160&lt;&gt;"",C160*$H$8/24,"")</f>
        <v>134.0095640625</v>
      </c>
      <c r="E160" s="33">
        <f ca="1">IF(D160&lt;&gt;"",C160*$H$9/24,"")</f>
        <v>67.004782031250002</v>
      </c>
      <c r="F160" s="33">
        <f ca="1">IF(E160&lt;&gt;"",F159*(1+$H$11-$H$13)^YEARFRAC(B159,B160,1)+D160+E160,"")</f>
        <v>87272.109819884761</v>
      </c>
      <c r="G160" s="33">
        <f ca="1">IF(E160&lt;&gt;"",F159*((1+$H$11)^YEARFRAC(B159,B160,1)-(1+$H$11-$H$13)^YEARFRAC(B159,B160,1)),"")</f>
        <v>63.63875405769241</v>
      </c>
      <c r="I160" s="30">
        <f ca="1">IFERROR(IF(YEARFRAC($I$28,DATE(YEAR(I159),MONTH(I159)+1,1))&gt;$H$17,"",DATE(YEAR(I159),MONTH(I159)+1,1)),"")</f>
        <v>54636</v>
      </c>
      <c r="J160" s="33">
        <f ca="1">IF(I160&lt;&gt;"",(J159-K159)*(1+($H$12-$H$13)/12),"")</f>
        <v>117291.7879614633</v>
      </c>
      <c r="K160" s="33">
        <f ca="1">IF(J160&lt;&gt;"",-PMT(($H$12-$H$13)/12,12*$H$17,$J$28,0,1),"")</f>
        <v>2516.000773206878</v>
      </c>
      <c r="L160" s="33">
        <f ca="1">IF(K160&lt;&gt;"",J160*$H$13/12,"")</f>
        <v>195.48631326910549</v>
      </c>
    </row>
    <row r="161" spans="2:12" x14ac:dyDescent="0.3">
      <c r="B161" s="30">
        <f ca="1">IFERROR(IF(YEARFRAC($B$28,IF(DATE(YEAR(B160),MONTH(B160),15)&gt;B160,DATE(YEAR(B160),MONTH(B160),15),DATE(YEAR(B160),MONTH(B160)+1,1)))&gt;$H$16,"",IF(DATE(YEAR(B160),MONTH(B160),15)&gt;B160,DATE(YEAR(B160),MONTH(B160),15),DATE(YEAR(B160),MONTH(B160)+1,1))),"")</f>
        <v>43497</v>
      </c>
      <c r="C161" s="33">
        <f ca="1">IF(B161&lt;&gt;"",IF(AND(MONTH(B161)=1,DAY(B161)=1),C160*(1+$H$10),C160),"")</f>
        <v>53603.825625000005</v>
      </c>
      <c r="D161" s="33">
        <f ca="1">IF(C161&lt;&gt;"",C161*$H$8/24,"")</f>
        <v>134.0095640625</v>
      </c>
      <c r="E161" s="33">
        <f ca="1">IF(D161&lt;&gt;"",C161*$H$9/24,"")</f>
        <v>67.004782031250002</v>
      </c>
      <c r="F161" s="33">
        <f ca="1">IF(E161&lt;&gt;"",F160*(1+$H$11-$H$13)^YEARFRAC(B160,B161,1)+D161+E161,"")</f>
        <v>87632.691410520682</v>
      </c>
      <c r="G161" s="33">
        <f ca="1">IF(E161&lt;&gt;"",F160*((1+$H$11)^YEARFRAC(B160,B161,1)-(1+$H$11-$H$13)^YEARFRAC(B160,B161,1)),"")</f>
        <v>77.60172148783343</v>
      </c>
      <c r="I161" s="30">
        <f ca="1">IFERROR(IF(YEARFRAC($I$28,DATE(YEAR(I160),MONTH(I160)+1,1))&gt;$H$17,"",DATE(YEAR(I160),MONTH(I160)+1,1)),"")</f>
        <v>54667</v>
      </c>
      <c r="J161" s="33">
        <f ca="1">IF(I161&lt;&gt;"",(J160-K160)*(1+($H$12-$H$13)/12),"")</f>
        <v>114919.25692224174</v>
      </c>
      <c r="K161" s="33">
        <f ca="1">IF(J161&lt;&gt;"",-PMT(($H$12-$H$13)/12,12*$H$17,$J$28,0,1),"")</f>
        <v>2516.000773206878</v>
      </c>
      <c r="L161" s="33">
        <f ca="1">IF(K161&lt;&gt;"",J161*$H$13/12,"")</f>
        <v>191.53209487040291</v>
      </c>
    </row>
    <row r="162" spans="2:12" x14ac:dyDescent="0.3">
      <c r="B162" s="30">
        <f ca="1">IFERROR(IF(YEARFRAC($B$28,IF(DATE(YEAR(B161),MONTH(B161),15)&gt;B161,DATE(YEAR(B161),MONTH(B161),15),DATE(YEAR(B161),MONTH(B161)+1,1)))&gt;$H$16,"",IF(DATE(YEAR(B161),MONTH(B161),15)&gt;B161,DATE(YEAR(B161),MONTH(B161),15),DATE(YEAR(B161),MONTH(B161)+1,1))),"")</f>
        <v>43511</v>
      </c>
      <c r="C162" s="33">
        <f ca="1">IF(B162&lt;&gt;"",IF(AND(MONTH(B162)=1,DAY(B162)=1),C161*(1+$H$10),C161),"")</f>
        <v>53603.825625000005</v>
      </c>
      <c r="D162" s="33">
        <f ca="1">IF(C162&lt;&gt;"",C162*$H$8/24,"")</f>
        <v>134.0095640625</v>
      </c>
      <c r="E162" s="33">
        <f ca="1">IF(D162&lt;&gt;"",C162*$H$9/24,"")</f>
        <v>67.004782031250002</v>
      </c>
      <c r="F162" s="33">
        <f ca="1">IF(E162&lt;&gt;"",F161*(1+$H$11-$H$13)^YEARFRAC(B161,B162,1)+D162+E162,"")</f>
        <v>87965.635742292958</v>
      </c>
      <c r="G162" s="33">
        <f ca="1">IF(E162&lt;&gt;"",F161*((1+$H$11)^YEARFRAC(B161,B162,1)-(1+$H$11-$H$13)^YEARFRAC(B161,B162,1)),"")</f>
        <v>64.145640130144017</v>
      </c>
      <c r="I162" s="30">
        <f ca="1">IFERROR(IF(YEARFRAC($I$28,DATE(YEAR(I161),MONTH(I161)+1,1))&gt;$H$17,"",DATE(YEAR(I161),MONTH(I161)+1,1)),"")</f>
        <v>54697</v>
      </c>
      <c r="J162" s="33">
        <f ca="1">IF(I162&lt;&gt;"",(J161-K161)*(1+($H$12-$H$13)/12),"")</f>
        <v>112543.76021922115</v>
      </c>
      <c r="K162" s="33">
        <f ca="1">IF(J162&lt;&gt;"",-PMT(($H$12-$H$13)/12,12*$H$17,$J$28,0,1),"")</f>
        <v>2516.000773206878</v>
      </c>
      <c r="L162" s="33">
        <f ca="1">IF(K162&lt;&gt;"",J162*$H$13/12,"")</f>
        <v>187.57293369870192</v>
      </c>
    </row>
    <row r="163" spans="2:12" x14ac:dyDescent="0.3">
      <c r="B163" s="30">
        <f ca="1">IFERROR(IF(YEARFRAC($B$28,IF(DATE(YEAR(B162),MONTH(B162),15)&gt;B162,DATE(YEAR(B162),MONTH(B162),15),DATE(YEAR(B162),MONTH(B162)+1,1)))&gt;$H$16,"",IF(DATE(YEAR(B162),MONTH(B162),15)&gt;B162,DATE(YEAR(B162),MONTH(B162),15),DATE(YEAR(B162),MONTH(B162)+1,1))),"")</f>
        <v>43525</v>
      </c>
      <c r="C163" s="33">
        <f ca="1">IF(B163&lt;&gt;"",IF(AND(MONTH(B163)=1,DAY(B163)=1),C162*(1+$H$10),C162),"")</f>
        <v>53603.825625000005</v>
      </c>
      <c r="D163" s="33">
        <f ca="1">IF(C163&lt;&gt;"",C163*$H$8/24,"")</f>
        <v>134.0095640625</v>
      </c>
      <c r="E163" s="33">
        <f ca="1">IF(D163&lt;&gt;"",C163*$H$9/24,"")</f>
        <v>67.004782031250002</v>
      </c>
      <c r="F163" s="33">
        <f ca="1">IF(E163&lt;&gt;"",F162*(1+$H$11-$H$13)^YEARFRAC(B162,B163,1)+D163+E163,"")</f>
        <v>88299.081317838703</v>
      </c>
      <c r="G163" s="33">
        <f ca="1">IF(E163&lt;&gt;"",F162*((1+$H$11)^YEARFRAC(B162,B163,1)-(1+$H$11-$H$13)^YEARFRAC(B162,B163,1)),"")</f>
        <v>64.389349720086756</v>
      </c>
      <c r="I163" s="30">
        <f ca="1">IFERROR(IF(YEARFRAC($I$28,DATE(YEAR(I162),MONTH(I162)+1,1))&gt;$H$17,"",DATE(YEAR(I162),MONTH(I162)+1,1)),"")</f>
        <v>54728</v>
      </c>
      <c r="J163" s="33">
        <f ca="1">IF(I163&lt;&gt;"",(J162-K162)*(1+($H$12-$H$13)/12),"")</f>
        <v>110165.29414532179</v>
      </c>
      <c r="K163" s="33">
        <f ca="1">IF(J163&lt;&gt;"",-PMT(($H$12-$H$13)/12,12*$H$17,$J$28,0,1),"")</f>
        <v>2516.000773206878</v>
      </c>
      <c r="L163" s="33">
        <f ca="1">IF(K163&lt;&gt;"",J163*$H$13/12,"")</f>
        <v>183.60882357553632</v>
      </c>
    </row>
    <row r="164" spans="2:12" x14ac:dyDescent="0.3">
      <c r="B164" s="30">
        <f ca="1">IFERROR(IF(YEARFRAC($B$28,IF(DATE(YEAR(B163),MONTH(B163),15)&gt;B163,DATE(YEAR(B163),MONTH(B163),15),DATE(YEAR(B163),MONTH(B163)+1,1)))&gt;$H$16,"",IF(DATE(YEAR(B163),MONTH(B163),15)&gt;B163,DATE(YEAR(B163),MONTH(B163),15),DATE(YEAR(B163),MONTH(B163)+1,1))),"")</f>
        <v>43539</v>
      </c>
      <c r="C164" s="33">
        <f ca="1">IF(B164&lt;&gt;"",IF(AND(MONTH(B164)=1,DAY(B164)=1),C163*(1+$H$10),C163),"")</f>
        <v>53603.825625000005</v>
      </c>
      <c r="D164" s="33">
        <f ca="1">IF(C164&lt;&gt;"",C164*$H$8/24,"")</f>
        <v>134.0095640625</v>
      </c>
      <c r="E164" s="33">
        <f ca="1">IF(D164&lt;&gt;"",C164*$H$9/24,"")</f>
        <v>67.004782031250002</v>
      </c>
      <c r="F164" s="33">
        <f ca="1">IF(E164&lt;&gt;"",F163*(1+$H$11-$H$13)^YEARFRAC(B163,B164,1)+D164+E164,"")</f>
        <v>88633.028891774535</v>
      </c>
      <c r="G164" s="33">
        <f ca="1">IF(E164&lt;&gt;"",F163*((1+$H$11)^YEARFRAC(B163,B164,1)-(1+$H$11-$H$13)^YEARFRAC(B163,B164,1)),"")</f>
        <v>64.633426211949214</v>
      </c>
      <c r="I164" s="30">
        <f ca="1">IFERROR(IF(YEARFRAC($I$28,DATE(YEAR(I163),MONTH(I163)+1,1))&gt;$H$17,"",DATE(YEAR(I163),MONTH(I163)+1,1)),"")</f>
        <v>54758</v>
      </c>
      <c r="J164" s="33">
        <f ca="1">IF(I164&lt;&gt;"",(J163-K163)*(1+($H$12-$H$13)/12),"")</f>
        <v>107783.85498883006</v>
      </c>
      <c r="K164" s="33">
        <f ca="1">IF(J164&lt;&gt;"",-PMT(($H$12-$H$13)/12,12*$H$17,$J$28,0,1),"")</f>
        <v>2516.000773206878</v>
      </c>
      <c r="L164" s="33">
        <f ca="1">IF(K164&lt;&gt;"",J164*$H$13/12,"")</f>
        <v>179.63975831471677</v>
      </c>
    </row>
    <row r="165" spans="2:12" x14ac:dyDescent="0.3">
      <c r="B165" s="30">
        <f ca="1">IFERROR(IF(YEARFRAC($B$28,IF(DATE(YEAR(B164),MONTH(B164),15)&gt;B164,DATE(YEAR(B164),MONTH(B164),15),DATE(YEAR(B164),MONTH(B164)+1,1)))&gt;$H$16,"",IF(DATE(YEAR(B164),MONTH(B164),15)&gt;B164,DATE(YEAR(B164),MONTH(B164),15),DATE(YEAR(B164),MONTH(B164)+1,1))),"")</f>
        <v>43556</v>
      </c>
      <c r="C165" s="33">
        <f ca="1">IF(B165&lt;&gt;"",IF(AND(MONTH(B165)=1,DAY(B165)=1),C164*(1+$H$10),C164),"")</f>
        <v>53603.825625000005</v>
      </c>
      <c r="D165" s="33">
        <f ca="1">IF(C165&lt;&gt;"",C165*$H$8/24,"")</f>
        <v>134.0095640625</v>
      </c>
      <c r="E165" s="33">
        <f ca="1">IF(D165&lt;&gt;"",C165*$H$9/24,"")</f>
        <v>67.004782031250002</v>
      </c>
      <c r="F165" s="33">
        <f ca="1">IF(E165&lt;&gt;"",F164*(1+$H$11-$H$13)^YEARFRAC(B164,B165,1)+D165+E165,"")</f>
        <v>88996.098769983582</v>
      </c>
      <c r="G165" s="33">
        <f ca="1">IF(E165&lt;&gt;"",F164*((1+$H$11)^YEARFRAC(B164,B165,1)-(1+$H$11-$H$13)^YEARFRAC(B164,B165,1)),"")</f>
        <v>78.811840768806832</v>
      </c>
      <c r="I165" s="30">
        <f ca="1">IFERROR(IF(YEARFRAC($I$28,DATE(YEAR(I164),MONTH(I164)+1,1))&gt;$H$17,"",DATE(YEAR(I164),MONTH(I164)+1,1)),"")</f>
        <v>54789</v>
      </c>
      <c r="J165" s="33">
        <f ca="1">IF(I165&lt;&gt;"",(J164-K164)*(1+($H$12-$H$13)/12),"")</f>
        <v>105399.43903339271</v>
      </c>
      <c r="K165" s="33">
        <f ca="1">IF(J165&lt;&gt;"",-PMT(($H$12-$H$13)/12,12*$H$17,$J$28,0,1),"")</f>
        <v>2516.000773206878</v>
      </c>
      <c r="L165" s="33">
        <f ca="1">IF(K165&lt;&gt;"",J165*$H$13/12,"")</f>
        <v>175.6657317223212</v>
      </c>
    </row>
    <row r="166" spans="2:12" x14ac:dyDescent="0.3">
      <c r="B166" s="30">
        <f ca="1">IFERROR(IF(YEARFRAC($B$28,IF(DATE(YEAR(B165),MONTH(B165),15)&gt;B165,DATE(YEAR(B165),MONTH(B165),15),DATE(YEAR(B165),MONTH(B165)+1,1)))&gt;$H$16,"",IF(DATE(YEAR(B165),MONTH(B165),15)&gt;B165,DATE(YEAR(B165),MONTH(B165),15),DATE(YEAR(B165),MONTH(B165)+1,1))),"")</f>
        <v>43570</v>
      </c>
      <c r="C166" s="33">
        <f ca="1">IF(B166&lt;&gt;"",IF(AND(MONTH(B166)=1,DAY(B166)=1),C165*(1+$H$10),C165),"")</f>
        <v>53603.825625000005</v>
      </c>
      <c r="D166" s="33">
        <f ca="1">IF(C166&lt;&gt;"",C166*$H$8/24,"")</f>
        <v>134.0095640625</v>
      </c>
      <c r="E166" s="33">
        <f ca="1">IF(D166&lt;&gt;"",C166*$H$9/24,"")</f>
        <v>67.004782031250002</v>
      </c>
      <c r="F166" s="33">
        <f ca="1">IF(E166&lt;&gt;"",F165*(1+$H$11-$H$13)^YEARFRAC(B165,B166,1)+D166+E166,"")</f>
        <v>89331.095695491284</v>
      </c>
      <c r="G166" s="33">
        <f ca="1">IF(E166&lt;&gt;"",F165*((1+$H$11)^YEARFRAC(B165,B166,1)-(1+$H$11-$H$13)^YEARFRAC(B165,B166,1)),"")</f>
        <v>65.143631135820215</v>
      </c>
      <c r="I166" s="30">
        <f ca="1">IFERROR(IF(YEARFRAC($I$28,DATE(YEAR(I165),MONTH(I165)+1,1))&gt;$H$17,"",DATE(YEAR(I165),MONTH(I165)+1,1)),"")</f>
        <v>54820</v>
      </c>
      <c r="J166" s="33">
        <f ca="1">IF(I166&lt;&gt;"",(J165-K165)*(1+($H$12-$H$13)/12),"")</f>
        <v>103012.04255801106</v>
      </c>
      <c r="K166" s="33">
        <f ca="1">IF(J166&lt;&gt;"",-PMT(($H$12-$H$13)/12,12*$H$17,$J$28,0,1),"")</f>
        <v>2516.000773206878</v>
      </c>
      <c r="L166" s="33">
        <f ca="1">IF(K166&lt;&gt;"",J166*$H$13/12,"")</f>
        <v>171.68673759668511</v>
      </c>
    </row>
    <row r="167" spans="2:12" x14ac:dyDescent="0.3">
      <c r="B167" s="30">
        <f ca="1">IFERROR(IF(YEARFRAC($B$28,IF(DATE(YEAR(B166),MONTH(B166),15)&gt;B166,DATE(YEAR(B166),MONTH(B166),15),DATE(YEAR(B166),MONTH(B166)+1,1)))&gt;$H$16,"",IF(DATE(YEAR(B166),MONTH(B166),15)&gt;B166,DATE(YEAR(B166),MONTH(B166),15),DATE(YEAR(B166),MONTH(B166)+1,1))),"")</f>
        <v>43586</v>
      </c>
      <c r="C167" s="33">
        <f ca="1">IF(B167&lt;&gt;"",IF(AND(MONTH(B167)=1,DAY(B167)=1),C166*(1+$H$10),C166),"")</f>
        <v>53603.825625000005</v>
      </c>
      <c r="D167" s="33">
        <f ca="1">IF(C167&lt;&gt;"",C167*$H$8/24,"")</f>
        <v>134.0095640625</v>
      </c>
      <c r="E167" s="33">
        <f ca="1">IF(D167&lt;&gt;"",C167*$H$9/24,"")</f>
        <v>67.004782031250002</v>
      </c>
      <c r="F167" s="33">
        <f ca="1">IF(E167&lt;&gt;"",F166*(1+$H$11-$H$13)^YEARFRAC(B166,B167,1)+D167+E167,"")</f>
        <v>89685.825892053646</v>
      </c>
      <c r="G167" s="33">
        <f ca="1">IF(E167&lt;&gt;"",F166*((1+$H$11)^YEARFRAC(B166,B167,1)-(1+$H$11-$H$13)^YEARFRAC(B166,B167,1)),"")</f>
        <v>74.750069703838662</v>
      </c>
      <c r="I167" s="30">
        <f ca="1">IFERROR(IF(YEARFRAC($I$28,DATE(YEAR(I166),MONTH(I166)+1,1))&gt;$H$17,"",DATE(YEAR(I166),MONTH(I166)+1,1)),"")</f>
        <v>54848</v>
      </c>
      <c r="J167" s="33">
        <f ca="1">IF(I167&lt;&gt;"",(J166-K166)*(1+($H$12-$H$13)/12),"")</f>
        <v>100621.66183703518</v>
      </c>
      <c r="K167" s="33">
        <f ca="1">IF(J167&lt;&gt;"",-PMT(($H$12-$H$13)/12,12*$H$17,$J$28,0,1),"")</f>
        <v>2516.000773206878</v>
      </c>
      <c r="L167" s="33">
        <f ca="1">IF(K167&lt;&gt;"",J167*$H$13/12,"")</f>
        <v>167.70276972839198</v>
      </c>
    </row>
    <row r="168" spans="2:12" x14ac:dyDescent="0.3">
      <c r="B168" s="30">
        <f ca="1">IFERROR(IF(YEARFRAC($B$28,IF(DATE(YEAR(B167),MONTH(B167),15)&gt;B167,DATE(YEAR(B167),MONTH(B167),15),DATE(YEAR(B167),MONTH(B167)+1,1)))&gt;$H$16,"",IF(DATE(YEAR(B167),MONTH(B167),15)&gt;B167,DATE(YEAR(B167),MONTH(B167),15),DATE(YEAR(B167),MONTH(B167)+1,1))),"")</f>
        <v>43600</v>
      </c>
      <c r="C168" s="33">
        <f ca="1">IF(B168&lt;&gt;"",IF(AND(MONTH(B168)=1,DAY(B168)=1),C167*(1+$H$10),C167),"")</f>
        <v>53603.825625000005</v>
      </c>
      <c r="D168" s="33">
        <f ca="1">IF(C168&lt;&gt;"",C168*$H$8/24,"")</f>
        <v>134.0095640625</v>
      </c>
      <c r="E168" s="33">
        <f ca="1">IF(D168&lt;&gt;"",C168*$H$9/24,"")</f>
        <v>67.004782031250002</v>
      </c>
      <c r="F168" s="33">
        <f ca="1">IF(E168&lt;&gt;"",F167*(1+$H$11-$H$13)^YEARFRAC(B167,B168,1)+D168+E168,"")</f>
        <v>90021.861193627075</v>
      </c>
      <c r="G168" s="33">
        <f ca="1">IF(E168&lt;&gt;"",F167*((1+$H$11)^YEARFRAC(B167,B168,1)-(1+$H$11-$H$13)^YEARFRAC(B167,B168,1)),"")</f>
        <v>65.648499662030915</v>
      </c>
      <c r="I168" s="30">
        <f ca="1">IFERROR(IF(YEARFRAC($I$28,DATE(YEAR(I167),MONTH(I167)+1,1))&gt;$H$17,"",DATE(YEAR(I167),MONTH(I167)+1,1)),"")</f>
        <v>54879</v>
      </c>
      <c r="J168" s="33">
        <f ca="1">IF(I168&lt;&gt;"",(J167-K167)*(1+($H$12-$H$13)/12),"")</f>
        <v>98228.293140158086</v>
      </c>
      <c r="K168" s="33">
        <f ca="1">IF(J168&lt;&gt;"",-PMT(($H$12-$H$13)/12,12*$H$17,$J$28,0,1),"")</f>
        <v>2516.000773206878</v>
      </c>
      <c r="L168" s="33">
        <f ca="1">IF(K168&lt;&gt;"",J168*$H$13/12,"")</f>
        <v>163.71382190026347</v>
      </c>
    </row>
    <row r="169" spans="2:12" x14ac:dyDescent="0.3">
      <c r="B169" s="30">
        <f ca="1">IFERROR(IF(YEARFRAC($B$28,IF(DATE(YEAR(B168),MONTH(B168),15)&gt;B168,DATE(YEAR(B168),MONTH(B168),15),DATE(YEAR(B168),MONTH(B168)+1,1)))&gt;$H$16,"",IF(DATE(YEAR(B168),MONTH(B168),15)&gt;B168,DATE(YEAR(B168),MONTH(B168),15),DATE(YEAR(B168),MONTH(B168)+1,1))),"")</f>
        <v>43617</v>
      </c>
      <c r="C169" s="33">
        <f ca="1">IF(B169&lt;&gt;"",IF(AND(MONTH(B169)=1,DAY(B169)=1),C168*(1+$H$10),C168),"")</f>
        <v>53603.825625000005</v>
      </c>
      <c r="D169" s="33">
        <f ca="1">IF(C169&lt;&gt;"",C169*$H$8/24,"")</f>
        <v>134.0095640625</v>
      </c>
      <c r="E169" s="33">
        <f ca="1">IF(D169&lt;&gt;"",C169*$H$9/24,"")</f>
        <v>67.004782031250002</v>
      </c>
      <c r="F169" s="33">
        <f ca="1">IF(E169&lt;&gt;"",F168*(1+$H$11-$H$13)^YEARFRAC(B168,B169,1)+D169+E169,"")</f>
        <v>90387.470395613156</v>
      </c>
      <c r="G169" s="33">
        <f ca="1">IF(E169&lt;&gt;"",F168*((1+$H$11)^YEARFRAC(B168,B169,1)-(1+$H$11-$H$13)^YEARFRAC(B168,B169,1)),"")</f>
        <v>80.046780289623953</v>
      </c>
      <c r="I169" s="30">
        <f ca="1">IFERROR(IF(YEARFRAC($I$28,DATE(YEAR(I168),MONTH(I168)+1,1))&gt;$H$17,"",DATE(YEAR(I168),MONTH(I168)+1,1)),"")</f>
        <v>54909</v>
      </c>
      <c r="J169" s="33">
        <f ca="1">IF(I169&lt;&gt;"",(J168-K168)*(1+($H$12-$H$13)/12),"")</f>
        <v>95831.932732409899</v>
      </c>
      <c r="K169" s="33">
        <f ca="1">IF(J169&lt;&gt;"",-PMT(($H$12-$H$13)/12,12*$H$17,$J$28,0,1),"")</f>
        <v>2516.000773206878</v>
      </c>
      <c r="L169" s="33">
        <f ca="1">IF(K169&lt;&gt;"",J169*$H$13/12,"")</f>
        <v>159.71988788734984</v>
      </c>
    </row>
    <row r="170" spans="2:12" x14ac:dyDescent="0.3">
      <c r="B170" s="30">
        <f ca="1">IFERROR(IF(YEARFRAC($B$28,IF(DATE(YEAR(B169),MONTH(B169),15)&gt;B169,DATE(YEAR(B169),MONTH(B169),15),DATE(YEAR(B169),MONTH(B169)+1,1)))&gt;$H$16,"",IF(DATE(YEAR(B169),MONTH(B169),15)&gt;B169,DATE(YEAR(B169),MONTH(B169),15),DATE(YEAR(B169),MONTH(B169)+1,1))),"")</f>
        <v>43631</v>
      </c>
      <c r="C170" s="33">
        <f ca="1">IF(B170&lt;&gt;"",IF(AND(MONTH(B170)=1,DAY(B170)=1),C169*(1+$H$10),C169),"")</f>
        <v>53603.825625000005</v>
      </c>
      <c r="D170" s="33">
        <f ca="1">IF(C170&lt;&gt;"",C170*$H$8/24,"")</f>
        <v>134.0095640625</v>
      </c>
      <c r="E170" s="33">
        <f ca="1">IF(D170&lt;&gt;"",C170*$H$9/24,"")</f>
        <v>67.004782031250002</v>
      </c>
      <c r="F170" s="33">
        <f ca="1">IF(E170&lt;&gt;"",F169*(1+$H$11-$H$13)^YEARFRAC(B169,B170,1)+D170+E170,"")</f>
        <v>90724.56201472992</v>
      </c>
      <c r="G170" s="33">
        <f ca="1">IF(E170&lt;&gt;"",F169*((1+$H$11)^YEARFRAC(B169,B170,1)-(1+$H$11-$H$13)^YEARFRAC(B169,B170,1)),"")</f>
        <v>66.162091508865572</v>
      </c>
      <c r="I170" s="30">
        <f ca="1">IFERROR(IF(YEARFRAC($I$28,DATE(YEAR(I169),MONTH(I169)+1,1))&gt;$H$17,"",DATE(YEAR(I169),MONTH(I169)+1,1)),"")</f>
        <v>54940</v>
      </c>
      <c r="J170" s="33">
        <f ca="1">IF(I170&lt;&gt;"",(J169-K169)*(1+($H$12-$H$13)/12),"")</f>
        <v>93432.57687415203</v>
      </c>
      <c r="K170" s="33">
        <f ca="1">IF(J170&lt;&gt;"",-PMT(($H$12-$H$13)/12,12*$H$17,$J$28,0,1),"")</f>
        <v>2516.000773206878</v>
      </c>
      <c r="L170" s="33">
        <f ca="1">IF(K170&lt;&gt;"",J170*$H$13/12,"")</f>
        <v>155.72096145692004</v>
      </c>
    </row>
    <row r="171" spans="2:12" x14ac:dyDescent="0.3">
      <c r="B171" s="30">
        <f ca="1">IFERROR(IF(YEARFRAC($B$28,IF(DATE(YEAR(B170),MONTH(B170),15)&gt;B170,DATE(YEAR(B170),MONTH(B170),15),DATE(YEAR(B170),MONTH(B170)+1,1)))&gt;$H$16,"",IF(DATE(YEAR(B170),MONTH(B170),15)&gt;B170,DATE(YEAR(B170),MONTH(B170),15),DATE(YEAR(B170),MONTH(B170)+1,1))),"")</f>
        <v>43647</v>
      </c>
      <c r="C171" s="33">
        <f ca="1">IF(B171&lt;&gt;"",IF(AND(MONTH(B171)=1,DAY(B171)=1),C170*(1+$H$10),C170),"")</f>
        <v>53603.825625000005</v>
      </c>
      <c r="D171" s="33">
        <f ca="1">IF(C171&lt;&gt;"",C171*$H$8/24,"")</f>
        <v>134.0095640625</v>
      </c>
      <c r="E171" s="33">
        <f ca="1">IF(D171&lt;&gt;"",C171*$H$9/24,"")</f>
        <v>67.004782031250002</v>
      </c>
      <c r="F171" s="33">
        <f ca="1">IF(E171&lt;&gt;"",F170*(1+$H$11-$H$13)^YEARFRAC(B170,B171,1)+D171+E171,"")</f>
        <v>91081.6900085956</v>
      </c>
      <c r="G171" s="33">
        <f ca="1">IF(E171&lt;&gt;"",F170*((1+$H$11)^YEARFRAC(B170,B171,1)-(1+$H$11-$H$13)^YEARFRAC(B170,B171,1)),"")</f>
        <v>75.916088139883627</v>
      </c>
      <c r="I171" s="30">
        <f ca="1">IFERROR(IF(YEARFRAC($I$28,DATE(YEAR(I170),MONTH(I170)+1,1))&gt;$H$17,"",DATE(YEAR(I170),MONTH(I170)+1,1)),"")</f>
        <v>54970</v>
      </c>
      <c r="J171" s="33">
        <f ca="1">IF(I171&lt;&gt;"",(J170-K170)*(1+($H$12-$H$13)/12),"")</f>
        <v>91030.221821071333</v>
      </c>
      <c r="K171" s="33">
        <f ca="1">IF(J171&lt;&gt;"",-PMT(($H$12-$H$13)/12,12*$H$17,$J$28,0,1),"")</f>
        <v>2516.000773206878</v>
      </c>
      <c r="L171" s="33">
        <f ca="1">IF(K171&lt;&gt;"",J171*$H$13/12,"")</f>
        <v>151.71703636845223</v>
      </c>
    </row>
    <row r="172" spans="2:12" x14ac:dyDescent="0.3">
      <c r="B172" s="30">
        <f ca="1">IFERROR(IF(YEARFRAC($B$28,IF(DATE(YEAR(B171),MONTH(B171),15)&gt;B171,DATE(YEAR(B171),MONTH(B171),15),DATE(YEAR(B171),MONTH(B171)+1,1)))&gt;$H$16,"",IF(DATE(YEAR(B171),MONTH(B171),15)&gt;B171,DATE(YEAR(B171),MONTH(B171),15),DATE(YEAR(B171),MONTH(B171)+1,1))),"")</f>
        <v>43661</v>
      </c>
      <c r="C172" s="33">
        <f ca="1">IF(B172&lt;&gt;"",IF(AND(MONTH(B172)=1,DAY(B172)=1),C171*(1+$H$10),C171),"")</f>
        <v>53603.825625000005</v>
      </c>
      <c r="D172" s="33">
        <f ca="1">IF(C172&lt;&gt;"",C172*$H$8/24,"")</f>
        <v>134.0095640625</v>
      </c>
      <c r="E172" s="33">
        <f ca="1">IF(D172&lt;&gt;"",C172*$H$9/24,"")</f>
        <v>67.004782031250002</v>
      </c>
      <c r="F172" s="33">
        <f ca="1">IF(E172&lt;&gt;"",F171*(1+$H$11-$H$13)^YEARFRAC(B171,B172,1)+D172+E172,"")</f>
        <v>91419.826767170307</v>
      </c>
      <c r="G172" s="33">
        <f ca="1">IF(E172&lt;&gt;"",F171*((1+$H$11)^YEARFRAC(B171,B172,1)-(1+$H$11-$H$13)^YEARFRAC(B171,B172,1)),"")</f>
        <v>66.670248462040178</v>
      </c>
      <c r="I172" s="30">
        <f ca="1">IFERROR(IF(YEARFRAC($I$28,DATE(YEAR(I171),MONTH(I171)+1,1))&gt;$H$17,"",DATE(YEAR(I171),MONTH(I171)+1,1)),"")</f>
        <v>55001</v>
      </c>
      <c r="J172" s="33">
        <f ca="1">IF(I172&lt;&gt;"",(J171-K171)*(1+($H$12-$H$13)/12),"")</f>
        <v>88624.863824174288</v>
      </c>
      <c r="K172" s="33">
        <f ca="1">IF(J172&lt;&gt;"",-PMT(($H$12-$H$13)/12,12*$H$17,$J$28,0,1),"")</f>
        <v>2516.000773206878</v>
      </c>
      <c r="L172" s="33">
        <f ca="1">IF(K172&lt;&gt;"",J172*$H$13/12,"")</f>
        <v>147.70810637362382</v>
      </c>
    </row>
    <row r="173" spans="2:12" x14ac:dyDescent="0.3">
      <c r="B173" s="30">
        <f ca="1">IFERROR(IF(YEARFRAC($B$28,IF(DATE(YEAR(B172),MONTH(B172),15)&gt;B172,DATE(YEAR(B172),MONTH(B172),15),DATE(YEAR(B172),MONTH(B172)+1,1)))&gt;$H$16,"",IF(DATE(YEAR(B172),MONTH(B172),15)&gt;B172,DATE(YEAR(B172),MONTH(B172),15),DATE(YEAR(B172),MONTH(B172)+1,1))),"")</f>
        <v>43678</v>
      </c>
      <c r="C173" s="33">
        <f ca="1">IF(B173&lt;&gt;"",IF(AND(MONTH(B173)=1,DAY(B173)=1),C172*(1+$H$10),C172),"")</f>
        <v>53603.825625000005</v>
      </c>
      <c r="D173" s="33">
        <f ca="1">IF(C173&lt;&gt;"",C173*$H$8/24,"")</f>
        <v>134.0095640625</v>
      </c>
      <c r="E173" s="33">
        <f ca="1">IF(D173&lt;&gt;"",C173*$H$9/24,"")</f>
        <v>67.004782031250002</v>
      </c>
      <c r="F173" s="33">
        <f ca="1">IF(E173&lt;&gt;"",F172*(1+$H$11-$H$13)^YEARFRAC(B172,B173,1)+D173+E173,"")</f>
        <v>91787.991992094248</v>
      </c>
      <c r="G173" s="33">
        <f ca="1">IF(E173&lt;&gt;"",F172*((1+$H$11)^YEARFRAC(B172,B173,1)-(1+$H$11-$H$13)^YEARFRAC(B172,B173,1)),"")</f>
        <v>81.289841048800909</v>
      </c>
      <c r="I173" s="30">
        <f ca="1">IFERROR(IF(YEARFRAC($I$28,DATE(YEAR(I172),MONTH(I172)+1,1))&gt;$H$17,"",DATE(YEAR(I172),MONTH(I172)+1,1)),"")</f>
        <v>55032</v>
      </c>
      <c r="J173" s="33">
        <f ca="1">IF(I173&lt;&gt;"",(J172-K172)*(1+($H$12-$H$13)/12),"")</f>
        <v>86216.499129781121</v>
      </c>
      <c r="K173" s="33">
        <f ca="1">IF(J173&lt;&gt;"",-PMT(($H$12-$H$13)/12,12*$H$17,$J$28,0,1),"")</f>
        <v>2516.000773206878</v>
      </c>
      <c r="L173" s="33">
        <f ca="1">IF(K173&lt;&gt;"",J173*$H$13/12,"")</f>
        <v>143.69416521630185</v>
      </c>
    </row>
    <row r="174" spans="2:12" x14ac:dyDescent="0.3">
      <c r="B174" s="30">
        <f ca="1">IFERROR(IF(YEARFRAC($B$28,IF(DATE(YEAR(B173),MONTH(B173),15)&gt;B173,DATE(YEAR(B173),MONTH(B173),15),DATE(YEAR(B173),MONTH(B173)+1,1)))&gt;$H$16,"",IF(DATE(YEAR(B173),MONTH(B173),15)&gt;B173,DATE(YEAR(B173),MONTH(B173),15),DATE(YEAR(B173),MONTH(B173)+1,1))),"")</f>
        <v>43692</v>
      </c>
      <c r="C174" s="33">
        <f ca="1">IF(B174&lt;&gt;"",IF(AND(MONTH(B174)=1,DAY(B174)=1),C173*(1+$H$10),C173),"")</f>
        <v>53603.825625000005</v>
      </c>
      <c r="D174" s="33">
        <f ca="1">IF(C174&lt;&gt;"",C174*$H$8/24,"")</f>
        <v>134.0095640625</v>
      </c>
      <c r="E174" s="33">
        <f ca="1">IF(D174&lt;&gt;"",C174*$H$9/24,"")</f>
        <v>67.004782031250002</v>
      </c>
      <c r="F174" s="33">
        <f ca="1">IF(E174&lt;&gt;"",F173*(1+$H$11-$H$13)^YEARFRAC(B173,B174,1)+D174+E174,"")</f>
        <v>92127.192079993518</v>
      </c>
      <c r="G174" s="33">
        <f ca="1">IF(E174&lt;&gt;"",F173*((1+$H$11)^YEARFRAC(B173,B174,1)-(1+$H$11-$H$13)^YEARFRAC(B173,B174,1)),"")</f>
        <v>67.187249505001091</v>
      </c>
      <c r="I174" s="30">
        <f ca="1">IFERROR(IF(YEARFRAC($I$28,DATE(YEAR(I173),MONTH(I173)+1,1))&gt;$H$17,"",DATE(YEAR(I173),MONTH(I173)+1,1)),"")</f>
        <v>55062</v>
      </c>
      <c r="J174" s="33">
        <f ca="1">IF(I174&lt;&gt;"",(J173-K173)*(1+($H$12-$H$13)/12),"")</f>
        <v>83805.123979519965</v>
      </c>
      <c r="K174" s="33">
        <f ca="1">IF(J174&lt;&gt;"",-PMT(($H$12-$H$13)/12,12*$H$17,$J$28,0,1),"")</f>
        <v>2516.000773206878</v>
      </c>
      <c r="L174" s="33">
        <f ca="1">IF(K174&lt;&gt;"",J174*$H$13/12,"")</f>
        <v>139.67520663253327</v>
      </c>
    </row>
    <row r="175" spans="2:12" x14ac:dyDescent="0.3">
      <c r="B175" s="30">
        <f ca="1">IFERROR(IF(YEARFRAC($B$28,IF(DATE(YEAR(B174),MONTH(B174),15)&gt;B174,DATE(YEAR(B174),MONTH(B174),15),DATE(YEAR(B174),MONTH(B174)+1,1)))&gt;$H$16,"",IF(DATE(YEAR(B174),MONTH(B174),15)&gt;B174,DATE(YEAR(B174),MONTH(B174),15),DATE(YEAR(B174),MONTH(B174)+1,1))),"")</f>
        <v>43709</v>
      </c>
      <c r="C175" s="33">
        <f ca="1">IF(B175&lt;&gt;"",IF(AND(MONTH(B175)=1,DAY(B175)=1),C174*(1+$H$10),C174),"")</f>
        <v>53603.825625000005</v>
      </c>
      <c r="D175" s="33">
        <f ca="1">IF(C175&lt;&gt;"",C175*$H$8/24,"")</f>
        <v>134.0095640625</v>
      </c>
      <c r="E175" s="33">
        <f ca="1">IF(D175&lt;&gt;"",C175*$H$9/24,"")</f>
        <v>67.004782031250002</v>
      </c>
      <c r="F175" s="33">
        <f ca="1">IF(E175&lt;&gt;"",F174*(1+$H$11-$H$13)^YEARFRAC(B174,B175,1)+D175+E175,"")</f>
        <v>92496.65064289319</v>
      </c>
      <c r="G175" s="33">
        <f ca="1">IF(E175&lt;&gt;"",F174*((1+$H$11)^YEARFRAC(B174,B175,1)-(1+$H$11-$H$13)^YEARFRAC(B174,B175,1)),"")</f>
        <v>81.918825109220109</v>
      </c>
      <c r="I175" s="30">
        <f ca="1">IFERROR(IF(YEARFRAC($I$28,DATE(YEAR(I174),MONTH(I174)+1,1))&gt;$H$17,"",DATE(YEAR(I174),MONTH(I174)+1,1)),"")</f>
        <v>55093</v>
      </c>
      <c r="J175" s="33">
        <f ca="1">IF(I175&lt;&gt;"",(J174-K174)*(1+($H$12-$H$13)/12),"")</f>
        <v>81390.734610320971</v>
      </c>
      <c r="K175" s="33">
        <f ca="1">IF(J175&lt;&gt;"",-PMT(($H$12-$H$13)/12,12*$H$17,$J$28,0,1),"")</f>
        <v>2516.000773206878</v>
      </c>
      <c r="L175" s="33">
        <f ca="1">IF(K175&lt;&gt;"",J175*$H$13/12,"")</f>
        <v>135.65122435053496</v>
      </c>
    </row>
    <row r="176" spans="2:12" x14ac:dyDescent="0.3">
      <c r="B176" s="30">
        <f ca="1">IFERROR(IF(YEARFRAC($B$28,IF(DATE(YEAR(B175),MONTH(B175),15)&gt;B175,DATE(YEAR(B175),MONTH(B175),15),DATE(YEAR(B175),MONTH(B175)+1,1)))&gt;$H$16,"",IF(DATE(YEAR(B175),MONTH(B175),15)&gt;B175,DATE(YEAR(B175),MONTH(B175),15),DATE(YEAR(B175),MONTH(B175)+1,1))),"")</f>
        <v>43723</v>
      </c>
      <c r="C176" s="33">
        <f ca="1">IF(B176&lt;&gt;"",IF(AND(MONTH(B176)=1,DAY(B176)=1),C175*(1+$H$10),C175),"")</f>
        <v>53603.825625000005</v>
      </c>
      <c r="D176" s="33">
        <f ca="1">IF(C176&lt;&gt;"",C176*$H$8/24,"")</f>
        <v>134.0095640625</v>
      </c>
      <c r="E176" s="33">
        <f ca="1">IF(D176&lt;&gt;"",C176*$H$9/24,"")</f>
        <v>67.004782031250002</v>
      </c>
      <c r="F176" s="33">
        <f ca="1">IF(E176&lt;&gt;"",F175*(1+$H$11-$H$13)^YEARFRAC(B175,B176,1)+D176+E176,"")</f>
        <v>92836.917608051925</v>
      </c>
      <c r="G176" s="33">
        <f ca="1">IF(E176&lt;&gt;"",F175*((1+$H$11)^YEARFRAC(B175,B176,1)-(1+$H$11-$H$13)^YEARFRAC(B175,B176,1)),"")</f>
        <v>67.705975588356381</v>
      </c>
      <c r="I176" s="30">
        <f ca="1">IFERROR(IF(YEARFRAC($I$28,DATE(YEAR(I175),MONTH(I175)+1,1))&gt;$H$17,"",DATE(YEAR(I175),MONTH(I175)+1,1)),"")</f>
        <v>55123</v>
      </c>
      <c r="J176" s="33">
        <f ca="1">IF(I176&lt;&gt;"",(J175-K175)*(1+($H$12-$H$13)/12),"")</f>
        <v>78973.327254410484</v>
      </c>
      <c r="K176" s="33">
        <f ca="1">IF(J176&lt;&gt;"",-PMT(($H$12-$H$13)/12,12*$H$17,$J$28,0,1),"")</f>
        <v>2516.000773206878</v>
      </c>
      <c r="L176" s="33">
        <f ca="1">IF(K176&lt;&gt;"",J176*$H$13/12,"")</f>
        <v>131.62221209068414</v>
      </c>
    </row>
    <row r="177" spans="2:12" x14ac:dyDescent="0.3">
      <c r="B177" s="30">
        <f ca="1">IFERROR(IF(YEARFRAC($B$28,IF(DATE(YEAR(B176),MONTH(B176),15)&gt;B176,DATE(YEAR(B176),MONTH(B176),15),DATE(YEAR(B176),MONTH(B176)+1,1)))&gt;$H$16,"",IF(DATE(YEAR(B176),MONTH(B176),15)&gt;B176,DATE(YEAR(B176),MONTH(B176),15),DATE(YEAR(B176),MONTH(B176)+1,1))),"")</f>
        <v>43739</v>
      </c>
      <c r="C177" s="33">
        <f ca="1">IF(B177&lt;&gt;"",IF(AND(MONTH(B177)=1,DAY(B177)=1),C176*(1+$H$10),C176),"")</f>
        <v>53603.825625000005</v>
      </c>
      <c r="D177" s="33">
        <f ca="1">IF(C177&lt;&gt;"",C177*$H$8/24,"")</f>
        <v>134.0095640625</v>
      </c>
      <c r="E177" s="33">
        <f ca="1">IF(D177&lt;&gt;"",C177*$H$9/24,"")</f>
        <v>67.004782031250002</v>
      </c>
      <c r="F177" s="33">
        <f ca="1">IF(E177&lt;&gt;"",F176*(1+$H$11-$H$13)^YEARFRAC(B176,B177,1)+D177+E177,"")</f>
        <v>93197.680422849691</v>
      </c>
      <c r="G177" s="33">
        <f ca="1">IF(E177&lt;&gt;"",F176*((1+$H$11)^YEARFRAC(B176,B177,1)-(1+$H$11-$H$13)^YEARFRAC(B176,B177,1)),"")</f>
        <v>77.683655487074276</v>
      </c>
      <c r="I177" s="30">
        <f ca="1">IFERROR(IF(YEARFRAC($I$28,DATE(YEAR(I176),MONTH(I176)+1,1))&gt;$H$17,"",DATE(YEAR(I176),MONTH(I176)+1,1)),"")</f>
        <v>55154</v>
      </c>
      <c r="J177" s="33">
        <f ca="1">IF(I177&lt;&gt;"",(J176-K176)*(1+($H$12-$H$13)/12),"")</f>
        <v>76552.898139305107</v>
      </c>
      <c r="K177" s="33">
        <f ca="1">IF(J177&lt;&gt;"",-PMT(($H$12-$H$13)/12,12*$H$17,$J$28,0,1),"")</f>
        <v>2516.000773206878</v>
      </c>
      <c r="L177" s="33">
        <f ca="1">IF(K177&lt;&gt;"",J177*$H$13/12,"")</f>
        <v>127.58816356550852</v>
      </c>
    </row>
    <row r="178" spans="2:12" x14ac:dyDescent="0.3">
      <c r="B178" s="30">
        <f ca="1">IFERROR(IF(YEARFRAC($B$28,IF(DATE(YEAR(B177),MONTH(B177),15)&gt;B177,DATE(YEAR(B177),MONTH(B177),15),DATE(YEAR(B177),MONTH(B177)+1,1)))&gt;$H$16,"",IF(DATE(YEAR(B177),MONTH(B177),15)&gt;B177,DATE(YEAR(B177),MONTH(B177),15),DATE(YEAR(B177),MONTH(B177)+1,1))),"")</f>
        <v>43753</v>
      </c>
      <c r="C178" s="33">
        <f ca="1">IF(B178&lt;&gt;"",IF(AND(MONTH(B178)=1,DAY(B178)=1),C177*(1+$H$10),C177),"")</f>
        <v>53603.825625000005</v>
      </c>
      <c r="D178" s="33">
        <f ca="1">IF(C178&lt;&gt;"",C178*$H$8/24,"")</f>
        <v>134.0095640625</v>
      </c>
      <c r="E178" s="33">
        <f ca="1">IF(D178&lt;&gt;"",C178*$H$9/24,"")</f>
        <v>67.004782031250002</v>
      </c>
      <c r="F178" s="33">
        <f ca="1">IF(E178&lt;&gt;"",F177*(1+$H$11-$H$13)^YEARFRAC(B177,B178,1)+D178+E178,"")</f>
        <v>93539.002780092604</v>
      </c>
      <c r="G178" s="33">
        <f ca="1">IF(E178&lt;&gt;"",F177*((1+$H$11)^YEARFRAC(B177,B178,1)-(1+$H$11-$H$13)^YEARFRAC(B177,B178,1)),"")</f>
        <v>68.219117467965532</v>
      </c>
      <c r="I178" s="30">
        <f ca="1">IFERROR(IF(YEARFRAC($I$28,DATE(YEAR(I177),MONTH(I177)+1,1))&gt;$H$17,"",DATE(YEAR(I177),MONTH(I177)+1,1)),"")</f>
        <v>55185</v>
      </c>
      <c r="J178" s="33">
        <f ca="1">IF(I178&lt;&gt;"",(J177-K177)*(1+($H$12-$H$13)/12),"")</f>
        <v>74129.443487805853</v>
      </c>
      <c r="K178" s="33">
        <f ca="1">IF(J178&lt;&gt;"",-PMT(($H$12-$H$13)/12,12*$H$17,$J$28,0,1),"")</f>
        <v>2516.000773206878</v>
      </c>
      <c r="L178" s="33">
        <f ca="1">IF(K178&lt;&gt;"",J178*$H$13/12,"")</f>
        <v>123.54907247967641</v>
      </c>
    </row>
    <row r="179" spans="2:12" x14ac:dyDescent="0.3">
      <c r="B179" s="30">
        <f ca="1">IFERROR(IF(YEARFRAC($B$28,IF(DATE(YEAR(B178),MONTH(B178),15)&gt;B178,DATE(YEAR(B178),MONTH(B178),15),DATE(YEAR(B178),MONTH(B178)+1,1)))&gt;$H$16,"",IF(DATE(YEAR(B178),MONTH(B178),15)&gt;B178,DATE(YEAR(B178),MONTH(B178),15),DATE(YEAR(B178),MONTH(B178)+1,1))),"")</f>
        <v>43770</v>
      </c>
      <c r="C179" s="33">
        <f ca="1">IF(B179&lt;&gt;"",IF(AND(MONTH(B179)=1,DAY(B179)=1),C178*(1+$H$10),C178),"")</f>
        <v>53603.825625000005</v>
      </c>
      <c r="D179" s="33">
        <f ca="1">IF(C179&lt;&gt;"",C179*$H$8/24,"")</f>
        <v>134.0095640625</v>
      </c>
      <c r="E179" s="33">
        <f ca="1">IF(D179&lt;&gt;"",C179*$H$9/24,"")</f>
        <v>67.004782031250002</v>
      </c>
      <c r="F179" s="33">
        <f ca="1">IF(E179&lt;&gt;"",F178*(1+$H$11-$H$13)^YEARFRAC(B178,B179,1)+D179+E179,"")</f>
        <v>93911.042680188039</v>
      </c>
      <c r="G179" s="33">
        <f ca="1">IF(E179&lt;&gt;"",F178*((1+$H$11)^YEARFRAC(B178,B179,1)-(1+$H$11-$H$13)^YEARFRAC(B178,B179,1)),"")</f>
        <v>83.174196853626697</v>
      </c>
      <c r="I179" s="30">
        <f ca="1">IFERROR(IF(YEARFRAC($I$28,DATE(YEAR(I178),MONTH(I178)+1,1))&gt;$H$17,"",DATE(YEAR(I178),MONTH(I178)+1,1)),"")</f>
        <v>55213</v>
      </c>
      <c r="J179" s="33">
        <f ca="1">IF(I179&lt;&gt;"",(J178-K178)*(1+($H$12-$H$13)/12),"")</f>
        <v>71702.959517992218</v>
      </c>
      <c r="K179" s="33">
        <f ca="1">IF(J179&lt;&gt;"",-PMT(($H$12-$H$13)/12,12*$H$17,$J$28,0,1),"")</f>
        <v>2516.000773206878</v>
      </c>
      <c r="L179" s="33">
        <f ca="1">IF(K179&lt;&gt;"",J179*$H$13/12,"")</f>
        <v>119.50493252998704</v>
      </c>
    </row>
    <row r="180" spans="2:12" x14ac:dyDescent="0.3">
      <c r="B180" s="30">
        <f ca="1">IFERROR(IF(YEARFRAC($B$28,IF(DATE(YEAR(B179),MONTH(B179),15)&gt;B179,DATE(YEAR(B179),MONTH(B179),15),DATE(YEAR(B179),MONTH(B179)+1,1)))&gt;$H$16,"",IF(DATE(YEAR(B179),MONTH(B179),15)&gt;B179,DATE(YEAR(B179),MONTH(B179),15),DATE(YEAR(B179),MONTH(B179)+1,1))),"")</f>
        <v>43784</v>
      </c>
      <c r="C180" s="33">
        <f ca="1">IF(B180&lt;&gt;"",IF(AND(MONTH(B180)=1,DAY(B180)=1),C179*(1+$H$10),C179),"")</f>
        <v>53603.825625000005</v>
      </c>
      <c r="D180" s="33">
        <f ca="1">IF(C180&lt;&gt;"",C180*$H$8/24,"")</f>
        <v>134.0095640625</v>
      </c>
      <c r="E180" s="33">
        <f ca="1">IF(D180&lt;&gt;"",C180*$H$9/24,"")</f>
        <v>67.004782031250002</v>
      </c>
      <c r="F180" s="33">
        <f ca="1">IF(E180&lt;&gt;"",F179*(1+$H$11-$H$13)^YEARFRAC(B179,B180,1)+D180+E180,"")</f>
        <v>94253.438995914694</v>
      </c>
      <c r="G180" s="33">
        <f ca="1">IF(E180&lt;&gt;"",F179*((1+$H$11)^YEARFRAC(B179,B180,1)-(1+$H$11-$H$13)^YEARFRAC(B179,B180,1)),"")</f>
        <v>68.741286511334195</v>
      </c>
      <c r="I180" s="30">
        <f ca="1">IFERROR(IF(YEARFRAC($I$28,DATE(YEAR(I179),MONTH(I179)+1,1))&gt;$H$17,"",DATE(YEAR(I179),MONTH(I179)+1,1)),"")</f>
        <v>55244</v>
      </c>
      <c r="J180" s="33">
        <f ca="1">IF(I180&lt;&gt;"",(J179-K179)*(1+($H$12-$H$13)/12),"")</f>
        <v>69273.442443216321</v>
      </c>
      <c r="K180" s="33">
        <f ca="1">IF(J180&lt;&gt;"",-PMT(($H$12-$H$13)/12,12*$H$17,$J$28,0,1),"")</f>
        <v>2516.000773206878</v>
      </c>
      <c r="L180" s="33">
        <f ca="1">IF(K180&lt;&gt;"",J180*$H$13/12,"")</f>
        <v>115.45573740536054</v>
      </c>
    </row>
    <row r="181" spans="2:12" x14ac:dyDescent="0.3">
      <c r="B181" s="30">
        <f ca="1">IFERROR(IF(YEARFRAC($B$28,IF(DATE(YEAR(B180),MONTH(B180),15)&gt;B180,DATE(YEAR(B180),MONTH(B180),15),DATE(YEAR(B180),MONTH(B180)+1,1)))&gt;$H$16,"",IF(DATE(YEAR(B180),MONTH(B180),15)&gt;B180,DATE(YEAR(B180),MONTH(B180),15),DATE(YEAR(B180),MONTH(B180)+1,1))),"")</f>
        <v>43800</v>
      </c>
      <c r="C181" s="33">
        <f ca="1">IF(B181&lt;&gt;"",IF(AND(MONTH(B181)=1,DAY(B181)=1),C180*(1+$H$10),C180),"")</f>
        <v>53603.825625000005</v>
      </c>
      <c r="D181" s="33">
        <f ca="1">IF(C181&lt;&gt;"",C181*$H$8/24,"")</f>
        <v>134.0095640625</v>
      </c>
      <c r="E181" s="33">
        <f ca="1">IF(D181&lt;&gt;"",C181*$H$9/24,"")</f>
        <v>67.004782031250002</v>
      </c>
      <c r="F181" s="33">
        <f ca="1">IF(E181&lt;&gt;"",F180*(1+$H$11-$H$13)^YEARFRAC(B180,B181,1)+D181+E181,"")</f>
        <v>94616.639279861891</v>
      </c>
      <c r="G181" s="33">
        <f ca="1">IF(E181&lt;&gt;"",F180*((1+$H$11)^YEARFRAC(B180,B181,1)-(1+$H$11-$H$13)^YEARFRAC(B180,B181,1)),"")</f>
        <v>78.868965839033436</v>
      </c>
      <c r="I181" s="30">
        <f ca="1">IFERROR(IF(YEARFRAC($I$28,DATE(YEAR(I180),MONTH(I180)+1,1))&gt;$H$17,"",DATE(YEAR(I180),MONTH(I180)+1,1)),"")</f>
        <v>55274</v>
      </c>
      <c r="J181" s="33">
        <f ca="1">IF(I181&lt;&gt;"",(J180-K180)*(1+($H$12-$H$13)/12),"")</f>
        <v>66840.888472096951</v>
      </c>
      <c r="K181" s="33">
        <f ca="1">IF(J181&lt;&gt;"",-PMT(($H$12-$H$13)/12,12*$H$17,$J$28,0,1),"")</f>
        <v>2516.000773206878</v>
      </c>
      <c r="L181" s="33">
        <f ca="1">IF(K181&lt;&gt;"",J181*$H$13/12,"")</f>
        <v>111.40148078682824</v>
      </c>
    </row>
    <row r="182" spans="2:12" x14ac:dyDescent="0.3">
      <c r="B182" s="30">
        <f ca="1">IFERROR(IF(YEARFRAC($B$28,IF(DATE(YEAR(B181),MONTH(B181),15)&gt;B181,DATE(YEAR(B181),MONTH(B181),15),DATE(YEAR(B181),MONTH(B181)+1,1)))&gt;$H$16,"",IF(DATE(YEAR(B181),MONTH(B181),15)&gt;B181,DATE(YEAR(B181),MONTH(B181),15),DATE(YEAR(B181),MONTH(B181)+1,1))),"")</f>
        <v>43814</v>
      </c>
      <c r="C182" s="33">
        <f ca="1">IF(B182&lt;&gt;"",IF(AND(MONTH(B182)=1,DAY(B182)=1),C181*(1+$H$10),C181),"")</f>
        <v>53603.825625000005</v>
      </c>
      <c r="D182" s="33">
        <f ca="1">IF(C182&lt;&gt;"",C182*$H$8/24,"")</f>
        <v>134.0095640625</v>
      </c>
      <c r="E182" s="33">
        <f ca="1">IF(D182&lt;&gt;"",C182*$H$9/24,"")</f>
        <v>67.004782031250002</v>
      </c>
      <c r="F182" s="33">
        <f ca="1">IF(E182&lt;&gt;"",F181*(1+$H$11-$H$13)^YEARFRAC(B181,B182,1)+D182+E182,"")</f>
        <v>94960.097862966068</v>
      </c>
      <c r="G182" s="33">
        <f ca="1">IF(E182&lt;&gt;"",F181*((1+$H$11)^YEARFRAC(B181,B182,1)-(1+$H$11-$H$13)^YEARFRAC(B181,B182,1)),"")</f>
        <v>69.25777122532871</v>
      </c>
      <c r="I182" s="30">
        <f ca="1">IFERROR(IF(YEARFRAC($I$28,DATE(YEAR(I181),MONTH(I181)+1,1))&gt;$H$17,"",DATE(YEAR(I181),MONTH(I181)+1,1)),"")</f>
        <v>55305</v>
      </c>
      <c r="J182" s="33">
        <f ca="1">IF(I182&lt;&gt;"",(J181-K181)*(1+($H$12-$H$13)/12),"")</f>
        <v>64405.293808513685</v>
      </c>
      <c r="K182" s="33">
        <f ca="1">IF(J182&lt;&gt;"",-PMT(($H$12-$H$13)/12,12*$H$17,$J$28,0,1),"")</f>
        <v>2516.000773206878</v>
      </c>
      <c r="L182" s="33">
        <f ca="1">IF(K182&lt;&gt;"",J182*$H$13/12,"")</f>
        <v>107.3421563475228</v>
      </c>
    </row>
    <row r="183" spans="2:12" x14ac:dyDescent="0.3">
      <c r="B183" s="30">
        <f ca="1">IFERROR(IF(YEARFRAC($B$28,IF(DATE(YEAR(B182),MONTH(B182),15)&gt;B182,DATE(YEAR(B182),MONTH(B182),15),DATE(YEAR(B182),MONTH(B182)+1,1)))&gt;$H$16,"",IF(DATE(YEAR(B182),MONTH(B182),15)&gt;B182,DATE(YEAR(B182),MONTH(B182),15),DATE(YEAR(B182),MONTH(B182)+1,1))),"")</f>
        <v>43831</v>
      </c>
      <c r="C183" s="33">
        <f ca="1">IF(B183&lt;&gt;"",IF(AND(MONTH(B183)=1,DAY(B183)=1),C182*(1+$H$10),C182),"")</f>
        <v>56284.016906250006</v>
      </c>
      <c r="D183" s="33">
        <f ca="1">IF(C183&lt;&gt;"",C183*$H$8/24,"")</f>
        <v>140.71004226562499</v>
      </c>
      <c r="E183" s="33">
        <f ca="1">IF(D183&lt;&gt;"",C183*$H$9/24,"")</f>
        <v>70.355021132812496</v>
      </c>
      <c r="F183" s="33">
        <f ca="1">IF(E183&lt;&gt;"",F182*(1+$H$11-$H$13)^YEARFRAC(B182,B183,1)+D183+E183,"")</f>
        <v>95344.786793012405</v>
      </c>
      <c r="G183" s="33">
        <f ca="1">IF(E183&lt;&gt;"",F182*((1+$H$11)^YEARFRAC(B182,B183,1)-(1+$H$11-$H$13)^YEARFRAC(B182,B183,1)),"")</f>
        <v>84.437824203263077</v>
      </c>
      <c r="I183" s="30">
        <f ca="1">IFERROR(IF(YEARFRAC($I$28,DATE(YEAR(I182),MONTH(I182)+1,1))&gt;$H$17,"",DATE(YEAR(I182),MONTH(I182)+1,1)),"")</f>
        <v>55335</v>
      </c>
      <c r="J183" s="33">
        <f ca="1">IF(I183&lt;&gt;"",(J182-K182)*(1+($H$12-$H$13)/12),"")</f>
        <v>61966.65465160094</v>
      </c>
      <c r="K183" s="33">
        <f ca="1">IF(J183&lt;&gt;"",-PMT(($H$12-$H$13)/12,12*$H$17,$J$28,0,1),"")</f>
        <v>2516.000773206878</v>
      </c>
      <c r="L183" s="33">
        <f ca="1">IF(K183&lt;&gt;"",J183*$H$13/12,"")</f>
        <v>103.27775775266822</v>
      </c>
    </row>
    <row r="184" spans="2:12" x14ac:dyDescent="0.3">
      <c r="B184" s="30">
        <f ca="1">IFERROR(IF(YEARFRAC($B$28,IF(DATE(YEAR(B183),MONTH(B183),15)&gt;B183,DATE(YEAR(B183),MONTH(B183),15),DATE(YEAR(B183),MONTH(B183)+1,1)))&gt;$H$16,"",IF(DATE(YEAR(B183),MONTH(B183),15)&gt;B183,DATE(YEAR(B183),MONTH(B183),15),DATE(YEAR(B183),MONTH(B183)+1,1))),"")</f>
        <v>43845</v>
      </c>
      <c r="C184" s="33">
        <f ca="1">IF(B184&lt;&gt;"",IF(AND(MONTH(B184)=1,DAY(B184)=1),C183*(1+$H$10),C183),"")</f>
        <v>56284.016906250006</v>
      </c>
      <c r="D184" s="33">
        <f ca="1">IF(C184&lt;&gt;"",C184*$H$8/24,"")</f>
        <v>140.71004226562499</v>
      </c>
      <c r="E184" s="33">
        <f ca="1">IF(D184&lt;&gt;"",C184*$H$9/24,"")</f>
        <v>70.355021132812496</v>
      </c>
      <c r="F184" s="33">
        <f ca="1">IF(E184&lt;&gt;"",F183*(1+$H$11-$H$13)^YEARFRAC(B183,B184,1)+D184+E184,"")</f>
        <v>95698.999829637614</v>
      </c>
      <c r="G184" s="33">
        <f ca="1">IF(E184&lt;&gt;"",F183*((1+$H$11)^YEARFRAC(B183,B184,1)-(1+$H$11-$H$13)^YEARFRAC(B183,B184,1)),"")</f>
        <v>69.599722129624283</v>
      </c>
      <c r="I184" s="30">
        <f ca="1">IFERROR(IF(YEARFRAC($I$28,DATE(YEAR(I183),MONTH(I183)+1,1))&gt;$H$17,"",DATE(YEAR(I183),MONTH(I183)+1,1)),"")</f>
        <v>55366</v>
      </c>
      <c r="J184" s="33">
        <f ca="1">IF(I184&lt;&gt;"",(J183-K183)*(1+($H$12-$H$13)/12),"")</f>
        <v>59524.967195742058</v>
      </c>
      <c r="K184" s="33">
        <f ca="1">IF(J184&lt;&gt;"",-PMT(($H$12-$H$13)/12,12*$H$17,$J$28,0,1),"")</f>
        <v>2516.000773206878</v>
      </c>
      <c r="L184" s="33">
        <f ca="1">IF(K184&lt;&gt;"",J184*$H$13/12,"")</f>
        <v>99.208278659570098</v>
      </c>
    </row>
    <row r="185" spans="2:12" x14ac:dyDescent="0.3">
      <c r="B185" s="30">
        <f ca="1">IFERROR(IF(YEARFRAC($B$28,IF(DATE(YEAR(B184),MONTH(B184),15)&gt;B184,DATE(YEAR(B184),MONTH(B184),15),DATE(YEAR(B184),MONTH(B184)+1,1)))&gt;$H$16,"",IF(DATE(YEAR(B184),MONTH(B184),15)&gt;B184,DATE(YEAR(B184),MONTH(B184),15),DATE(YEAR(B184),MONTH(B184)+1,1))),"")</f>
        <v>43862</v>
      </c>
      <c r="C185" s="33">
        <f ca="1">IF(B185&lt;&gt;"",IF(AND(MONTH(B185)=1,DAY(B185)=1),C184*(1+$H$10),C184),"")</f>
        <v>56284.016906250006</v>
      </c>
      <c r="D185" s="33">
        <f ca="1">IF(C185&lt;&gt;"",C185*$H$8/24,"")</f>
        <v>140.71004226562499</v>
      </c>
      <c r="E185" s="33">
        <f ca="1">IF(D185&lt;&gt;"",C185*$H$9/24,"")</f>
        <v>70.355021132812496</v>
      </c>
      <c r="F185" s="33">
        <f ca="1">IF(E185&lt;&gt;"",F184*(1+$H$11-$H$13)^YEARFRAC(B184,B185,1)+D185+E185,"")</f>
        <v>96084.561249891456</v>
      </c>
      <c r="G185" s="33">
        <f ca="1">IF(E185&lt;&gt;"",F184*((1+$H$11)^YEARFRAC(B184,B185,1)-(1+$H$11-$H$13)^YEARFRAC(B184,B185,1)),"")</f>
        <v>84.861824417568769</v>
      </c>
      <c r="I185" s="30">
        <f ca="1">IFERROR(IF(YEARFRAC($I$28,DATE(YEAR(I184),MONTH(I184)+1,1))&gt;$H$17,"",DATE(YEAR(I184),MONTH(I184)+1,1)),"")</f>
        <v>55397</v>
      </c>
      <c r="J185" s="33">
        <f ca="1">IF(I185&lt;&gt;"",(J184-K184)*(1+($H$12-$H$13)/12),"")</f>
        <v>57080.22763056335</v>
      </c>
      <c r="K185" s="33">
        <f ca="1">IF(J185&lt;&gt;"",-PMT(($H$12-$H$13)/12,12*$H$17,$J$28,0,1),"")</f>
        <v>2516.000773206878</v>
      </c>
      <c r="L185" s="33">
        <f ca="1">IF(K185&lt;&gt;"",J185*$H$13/12,"")</f>
        <v>95.13371271760559</v>
      </c>
    </row>
    <row r="186" spans="2:12" x14ac:dyDescent="0.3">
      <c r="B186" s="30">
        <f ca="1">IFERROR(IF(YEARFRAC($B$28,IF(DATE(YEAR(B185),MONTH(B185),15)&gt;B185,DATE(YEAR(B185),MONTH(B185),15),DATE(YEAR(B185),MONTH(B185)+1,1)))&gt;$H$16,"",IF(DATE(YEAR(B185),MONTH(B185),15)&gt;B185,DATE(YEAR(B185),MONTH(B185),15),DATE(YEAR(B185),MONTH(B185)+1,1))),"")</f>
        <v>43876</v>
      </c>
      <c r="C186" s="33">
        <f ca="1">IF(B186&lt;&gt;"",IF(AND(MONTH(B186)=1,DAY(B186)=1),C185*(1+$H$10),C185),"")</f>
        <v>56284.016906250006</v>
      </c>
      <c r="D186" s="33">
        <f ca="1">IF(C186&lt;&gt;"",C186*$H$8/24,"")</f>
        <v>140.71004226562499</v>
      </c>
      <c r="E186" s="33">
        <f ca="1">IF(D186&lt;&gt;"",C186*$H$9/24,"")</f>
        <v>70.355021132812496</v>
      </c>
      <c r="F186" s="33">
        <f ca="1">IF(E186&lt;&gt;"",F185*(1+$H$11-$H$13)^YEARFRAC(B185,B186,1)+D186+E186,"")</f>
        <v>96439.884963017277</v>
      </c>
      <c r="G186" s="33">
        <f ca="1">IF(E186&lt;&gt;"",F185*((1+$H$11)^YEARFRAC(B185,B186,1)-(1+$H$11-$H$13)^YEARFRAC(B185,B186,1)),"")</f>
        <v>70.139742180737855</v>
      </c>
      <c r="I186" s="30">
        <f ca="1">IFERROR(IF(YEARFRAC($I$28,DATE(YEAR(I185),MONTH(I185)+1,1))&gt;$H$17,"",DATE(YEAR(I185),MONTH(I185)+1,1)),"")</f>
        <v>55427</v>
      </c>
      <c r="J186" s="33">
        <f ca="1">IF(I186&lt;&gt;"",(J185-K185)*(1+($H$12-$H$13)/12),"")</f>
        <v>54632.432140928169</v>
      </c>
      <c r="K186" s="33">
        <f ca="1">IF(J186&lt;&gt;"",-PMT(($H$12-$H$13)/12,12*$H$17,$J$28,0,1),"")</f>
        <v>2516.000773206878</v>
      </c>
      <c r="L186" s="33">
        <f ca="1">IF(K186&lt;&gt;"",J186*$H$13/12,"")</f>
        <v>91.054053568213604</v>
      </c>
    </row>
    <row r="187" spans="2:12" x14ac:dyDescent="0.3">
      <c r="B187" s="30">
        <f ca="1">IFERROR(IF(YEARFRAC($B$28,IF(DATE(YEAR(B186),MONTH(B186),15)&gt;B186,DATE(YEAR(B186),MONTH(B186),15),DATE(YEAR(B186),MONTH(B186)+1,1)))&gt;$H$16,"",IF(DATE(YEAR(B186),MONTH(B186),15)&gt;B186,DATE(YEAR(B186),MONTH(B186),15),DATE(YEAR(B186),MONTH(B186)+1,1))),"")</f>
        <v>43891</v>
      </c>
      <c r="C187" s="33">
        <f ca="1">IF(B187&lt;&gt;"",IF(AND(MONTH(B187)=1,DAY(B187)=1),C186*(1+$H$10),C186),"")</f>
        <v>56284.016906250006</v>
      </c>
      <c r="D187" s="33">
        <f ca="1">IF(C187&lt;&gt;"",C187*$H$8/24,"")</f>
        <v>140.71004226562499</v>
      </c>
      <c r="E187" s="33">
        <f ca="1">IF(D187&lt;&gt;"",C187*$H$9/24,"")</f>
        <v>70.355021132812496</v>
      </c>
      <c r="F187" s="33">
        <f ca="1">IF(E187&lt;&gt;"",F186*(1+$H$11-$H$13)^YEARFRAC(B186,B187,1)+D187+E187,"")</f>
        <v>96806.092758132771</v>
      </c>
      <c r="G187" s="33">
        <f ca="1">IF(E187&lt;&gt;"",F186*((1+$H$11)^YEARFRAC(B186,B187,1)-(1+$H$11-$H$13)^YEARFRAC(B186,B187,1)),"")</f>
        <v>75.437676353725948</v>
      </c>
      <c r="I187" s="30">
        <f ca="1">IFERROR(IF(YEARFRAC($I$28,DATE(YEAR(I186),MONTH(I186)+1,1))&gt;$H$17,"",DATE(YEAR(I186),MONTH(I186)+1,1)),"")</f>
        <v>55458</v>
      </c>
      <c r="J187" s="33">
        <f ca="1">IF(I187&lt;&gt;"",(J186-K186)*(1+($H$12-$H$13)/12),"")</f>
        <v>52181.576906930939</v>
      </c>
      <c r="K187" s="33">
        <f ca="1">IF(J187&lt;&gt;"",-PMT(($H$12-$H$13)/12,12*$H$17,$J$28,0,1),"")</f>
        <v>2516.000773206878</v>
      </c>
      <c r="L187" s="33">
        <f ca="1">IF(K187&lt;&gt;"",J187*$H$13/12,"")</f>
        <v>86.969294844884914</v>
      </c>
    </row>
    <row r="188" spans="2:12" x14ac:dyDescent="0.3">
      <c r="B188" s="30">
        <f ca="1">IFERROR(IF(YEARFRAC($B$28,IF(DATE(YEAR(B187),MONTH(B187),15)&gt;B187,DATE(YEAR(B187),MONTH(B187),15),DATE(YEAR(B187),MONTH(B187)+1,1)))&gt;$H$16,"",IF(DATE(YEAR(B187),MONTH(B187),15)&gt;B187,DATE(YEAR(B187),MONTH(B187),15),DATE(YEAR(B187),MONTH(B187)+1,1))),"")</f>
        <v>43905</v>
      </c>
      <c r="C188" s="33">
        <f ca="1">IF(B188&lt;&gt;"",IF(AND(MONTH(B188)=1,DAY(B188)=1),C187*(1+$H$10),C187),"")</f>
        <v>56284.016906250006</v>
      </c>
      <c r="D188" s="33">
        <f ca="1">IF(C188&lt;&gt;"",C188*$H$8/24,"")</f>
        <v>140.71004226562499</v>
      </c>
      <c r="E188" s="33">
        <f ca="1">IF(D188&lt;&gt;"",C188*$H$9/24,"")</f>
        <v>70.355021132812496</v>
      </c>
      <c r="F188" s="33">
        <f ca="1">IF(E188&lt;&gt;"",F187*(1+$H$11-$H$13)^YEARFRAC(B187,B188,1)+D188+E188,"")</f>
        <v>97162.499758310762</v>
      </c>
      <c r="G188" s="33">
        <f ca="1">IF(E188&lt;&gt;"",F187*((1+$H$11)^YEARFRAC(B187,B188,1)-(1+$H$11-$H$13)^YEARFRAC(B187,B188,1)),"")</f>
        <v>70.666445256705558</v>
      </c>
      <c r="I188" s="30">
        <f ca="1">IFERROR(IF(YEARFRAC($I$28,DATE(YEAR(I187),MONTH(I187)+1,1))&gt;$H$17,"",DATE(YEAR(I187),MONTH(I187)+1,1)),"")</f>
        <v>55488</v>
      </c>
      <c r="J188" s="33">
        <f ca="1">IF(I188&lt;&gt;"",(J187-K187)*(1+($H$12-$H$13)/12),"")</f>
        <v>49727.658103891219</v>
      </c>
      <c r="K188" s="33">
        <f ca="1">IF(J188&lt;&gt;"",-PMT(($H$12-$H$13)/12,12*$H$17,$J$28,0,1),"")</f>
        <v>2516.000773206878</v>
      </c>
      <c r="L188" s="33">
        <f ca="1">IF(K188&lt;&gt;"",J188*$H$13/12,"")</f>
        <v>82.879430173152031</v>
      </c>
    </row>
    <row r="189" spans="2:12" x14ac:dyDescent="0.3">
      <c r="B189" s="30">
        <f ca="1">IFERROR(IF(YEARFRAC($B$28,IF(DATE(YEAR(B188),MONTH(B188),15)&gt;B188,DATE(YEAR(B188),MONTH(B188),15),DATE(YEAR(B188),MONTH(B188)+1,1)))&gt;$H$16,"",IF(DATE(YEAR(B188),MONTH(B188),15)&gt;B188,DATE(YEAR(B188),MONTH(B188),15),DATE(YEAR(B188),MONTH(B188)+1,1))),"")</f>
        <v>43922</v>
      </c>
      <c r="C189" s="33">
        <f ca="1">IF(B189&lt;&gt;"",IF(AND(MONTH(B189)=1,DAY(B189)=1),C188*(1+$H$10),C188),"")</f>
        <v>56284.016906250006</v>
      </c>
      <c r="D189" s="33">
        <f ca="1">IF(C189&lt;&gt;"",C189*$H$8/24,"")</f>
        <v>140.71004226562499</v>
      </c>
      <c r="E189" s="33">
        <f ca="1">IF(D189&lt;&gt;"",C189*$H$9/24,"")</f>
        <v>70.355021132812496</v>
      </c>
      <c r="F189" s="33">
        <f ca="1">IF(E189&lt;&gt;"",F188*(1+$H$11-$H$13)^YEARFRAC(B188,B189,1)+D189+E189,"")</f>
        <v>97550.729705991922</v>
      </c>
      <c r="G189" s="33">
        <f ca="1">IF(E189&lt;&gt;"",F188*((1+$H$11)^YEARFRAC(B188,B189,1)-(1+$H$11-$H$13)^YEARFRAC(B188,B189,1)),"")</f>
        <v>86.159594239649209</v>
      </c>
      <c r="I189" s="30">
        <f ca="1">IFERROR(IF(YEARFRAC($I$28,DATE(YEAR(I188),MONTH(I188)+1,1))&gt;$H$17,"",DATE(YEAR(I188),MONTH(I188)+1,1)),"")</f>
        <v>55519</v>
      </c>
      <c r="J189" s="33">
        <f ca="1">IF(I189&lt;&gt;"",(J188-K188)*(1+($H$12-$H$13)/12),"")</f>
        <v>47270.671902347698</v>
      </c>
      <c r="K189" s="33">
        <f ca="1">IF(J189&lt;&gt;"",-PMT(($H$12-$H$13)/12,12*$H$17,$J$28,0,1),"")</f>
        <v>2516.000773206878</v>
      </c>
      <c r="L189" s="33">
        <f ca="1">IF(K189&lt;&gt;"",J189*$H$13/12,"")</f>
        <v>78.784453170579496</v>
      </c>
    </row>
    <row r="190" spans="2:12" x14ac:dyDescent="0.3">
      <c r="B190" s="30">
        <f ca="1">IFERROR(IF(YEARFRAC($B$28,IF(DATE(YEAR(B189),MONTH(B189),15)&gt;B189,DATE(YEAR(B189),MONTH(B189),15),DATE(YEAR(B189),MONTH(B189)+1,1)))&gt;$H$16,"",IF(DATE(YEAR(B189),MONTH(B189),15)&gt;B189,DATE(YEAR(B189),MONTH(B189),15),DATE(YEAR(B189),MONTH(B189)+1,1))),"")</f>
        <v>43936</v>
      </c>
      <c r="C190" s="33">
        <f ca="1">IF(B190&lt;&gt;"",IF(AND(MONTH(B190)=1,DAY(B190)=1),C189*(1+$H$10),C189),"")</f>
        <v>56284.016906250006</v>
      </c>
      <c r="D190" s="33">
        <f ca="1">IF(C190&lt;&gt;"",C190*$H$8/24,"")</f>
        <v>140.71004226562499</v>
      </c>
      <c r="E190" s="33">
        <f ca="1">IF(D190&lt;&gt;"",C190*$H$9/24,"")</f>
        <v>70.355021132812496</v>
      </c>
      <c r="F190" s="33">
        <f ca="1">IF(E190&lt;&gt;"",F189*(1+$H$11-$H$13)^YEARFRAC(B189,B190,1)+D190+E190,"")</f>
        <v>97908.254683077306</v>
      </c>
      <c r="G190" s="33">
        <f ca="1">IF(E190&lt;&gt;"",F189*((1+$H$11)^YEARFRAC(B189,B190,1)-(1+$H$11-$H$13)^YEARFRAC(B189,B190,1)),"")</f>
        <v>71.210014825652848</v>
      </c>
      <c r="I190" s="30">
        <f ca="1">IFERROR(IF(YEARFRAC($I$28,DATE(YEAR(I189),MONTH(I189)+1,1))&gt;$H$17,"",DATE(YEAR(I189),MONTH(I189)+1,1)),"")</f>
        <v>55550</v>
      </c>
      <c r="J190" s="33">
        <f ca="1">IF(I190&lt;&gt;"",(J189-K189)*(1+($H$12-$H$13)/12),"")</f>
        <v>44810.614468052248</v>
      </c>
      <c r="K190" s="33">
        <f ca="1">IF(J190&lt;&gt;"",-PMT(($H$12-$H$13)/12,12*$H$17,$J$28,0,1),"")</f>
        <v>2516.000773206878</v>
      </c>
      <c r="L190" s="33">
        <f ca="1">IF(K190&lt;&gt;"",J190*$H$13/12,"")</f>
        <v>74.684357446753751</v>
      </c>
    </row>
    <row r="191" spans="2:12" x14ac:dyDescent="0.3">
      <c r="B191" s="30">
        <f ca="1">IFERROR(IF(YEARFRAC($B$28,IF(DATE(YEAR(B190),MONTH(B190),15)&gt;B190,DATE(YEAR(B190),MONTH(B190),15),DATE(YEAR(B190),MONTH(B190)+1,1)))&gt;$H$16,"",IF(DATE(YEAR(B190),MONTH(B190),15)&gt;B190,DATE(YEAR(B190),MONTH(B190),15),DATE(YEAR(B190),MONTH(B190)+1,1))),"")</f>
        <v>43952</v>
      </c>
      <c r="C191" s="33">
        <f ca="1">IF(B191&lt;&gt;"",IF(AND(MONTH(B191)=1,DAY(B191)=1),C190*(1+$H$10),C190),"")</f>
        <v>56284.016906250006</v>
      </c>
      <c r="D191" s="33">
        <f ca="1">IF(C191&lt;&gt;"",C191*$H$8/24,"")</f>
        <v>140.71004226562499</v>
      </c>
      <c r="E191" s="33">
        <f ca="1">IF(D191&lt;&gt;"",C191*$H$9/24,"")</f>
        <v>70.355021132812496</v>
      </c>
      <c r="F191" s="33">
        <f ca="1">IF(E191&lt;&gt;"",F190*(1+$H$11-$H$13)^YEARFRAC(B190,B191,1)+D191+E191,"")</f>
        <v>98287.333973782384</v>
      </c>
      <c r="G191" s="33">
        <f ca="1">IF(E191&lt;&gt;"",F190*((1+$H$11)^YEARFRAC(B190,B191,1)-(1+$H$11-$H$13)^YEARFRAC(B190,B191,1)),"")</f>
        <v>81.702904071330209</v>
      </c>
      <c r="I191" s="30">
        <f ca="1">IFERROR(IF(YEARFRAC($I$28,DATE(YEAR(I190),MONTH(I190)+1,1))&gt;$H$17,"",DATE(YEAR(I190),MONTH(I190)+1,1)),"")</f>
        <v>55579</v>
      </c>
      <c r="J191" s="33">
        <f ca="1">IF(I191&lt;&gt;"",(J190-K190)*(1+($H$12-$H$13)/12),"")</f>
        <v>42347.481961963924</v>
      </c>
      <c r="K191" s="33">
        <f ca="1">IF(J191&lt;&gt;"",-PMT(($H$12-$H$13)/12,12*$H$17,$J$28,0,1),"")</f>
        <v>2516.000773206878</v>
      </c>
      <c r="L191" s="33">
        <f ca="1">IF(K191&lt;&gt;"",J191*$H$13/12,"")</f>
        <v>70.579136603273199</v>
      </c>
    </row>
    <row r="192" spans="2:12" x14ac:dyDescent="0.3">
      <c r="B192" s="30">
        <f ca="1">IFERROR(IF(YEARFRAC($B$28,IF(DATE(YEAR(B191),MONTH(B191),15)&gt;B191,DATE(YEAR(B191),MONTH(B191),15),DATE(YEAR(B191),MONTH(B191)+1,1)))&gt;$H$16,"",IF(DATE(YEAR(B191),MONTH(B191),15)&gt;B191,DATE(YEAR(B191),MONTH(B191),15),DATE(YEAR(B191),MONTH(B191)+1,1))),"")</f>
        <v>43966</v>
      </c>
      <c r="C192" s="33">
        <f ca="1">IF(B192&lt;&gt;"",IF(AND(MONTH(B192)=1,DAY(B192)=1),C191*(1+$H$10),C191),"")</f>
        <v>56284.016906250006</v>
      </c>
      <c r="D192" s="33">
        <f ca="1">IF(C192&lt;&gt;"",C192*$H$8/24,"")</f>
        <v>140.71004226562499</v>
      </c>
      <c r="E192" s="33">
        <f ca="1">IF(D192&lt;&gt;"",C192*$H$9/24,"")</f>
        <v>70.355021132812496</v>
      </c>
      <c r="F192" s="33">
        <f ca="1">IF(E192&lt;&gt;"",F191*(1+$H$11-$H$13)^YEARFRAC(B191,B192,1)+D192+E192,"")</f>
        <v>98645.964867735922</v>
      </c>
      <c r="G192" s="33">
        <f ca="1">IF(E192&lt;&gt;"",F191*((1+$H$11)^YEARFRAC(B191,B192,1)-(1+$H$11-$H$13)^YEARFRAC(B191,B192,1)),"")</f>
        <v>71.747720704307852</v>
      </c>
      <c r="I192" s="30">
        <f ca="1">IFERROR(IF(YEARFRAC($I$28,DATE(YEAR(I191),MONTH(I191)+1,1))&gt;$H$17,"",DATE(YEAR(I191),MONTH(I191)+1,1)),"")</f>
        <v>55610</v>
      </c>
      <c r="J192" s="33">
        <f ca="1">IF(I192&lt;&gt;"",(J191-K191)*(1+($H$12-$H$13)/12),"")</f>
        <v>39881.270540242993</v>
      </c>
      <c r="K192" s="33">
        <f ca="1">IF(J192&lt;&gt;"",-PMT(($H$12-$H$13)/12,12*$H$17,$J$28,0,1),"")</f>
        <v>2516.000773206878</v>
      </c>
      <c r="L192" s="33">
        <f ca="1">IF(K192&lt;&gt;"",J192*$H$13/12,"")</f>
        <v>66.468784233738319</v>
      </c>
    </row>
    <row r="193" spans="2:12" x14ac:dyDescent="0.3">
      <c r="B193" s="30">
        <f ca="1">IFERROR(IF(YEARFRAC($B$28,IF(DATE(YEAR(B192),MONTH(B192),15)&gt;B192,DATE(YEAR(B192),MONTH(B192),15),DATE(YEAR(B192),MONTH(B192)+1,1)))&gt;$H$16,"",IF(DATE(YEAR(B192),MONTH(B192),15)&gt;B192,DATE(YEAR(B192),MONTH(B192),15),DATE(YEAR(B192),MONTH(B192)+1,1))),"")</f>
        <v>43983</v>
      </c>
      <c r="C193" s="33">
        <f ca="1">IF(B193&lt;&gt;"",IF(AND(MONTH(B193)=1,DAY(B193)=1),C192*(1+$H$10),C192),"")</f>
        <v>56284.016906250006</v>
      </c>
      <c r="D193" s="33">
        <f ca="1">IF(C193&lt;&gt;"",C193*$H$8/24,"")</f>
        <v>140.71004226562499</v>
      </c>
      <c r="E193" s="33">
        <f ca="1">IF(D193&lt;&gt;"",C193*$H$9/24,"")</f>
        <v>70.355021132812496</v>
      </c>
      <c r="F193" s="33">
        <f ca="1">IF(E193&lt;&gt;"",F192*(1+$H$11-$H$13)^YEARFRAC(B192,B193,1)+D193+E193,"")</f>
        <v>99036.899747104748</v>
      </c>
      <c r="G193" s="33">
        <f ca="1">IF(E193&lt;&gt;"",F192*((1+$H$11)^YEARFRAC(B192,B193,1)-(1+$H$11-$H$13)^YEARFRAC(B192,B193,1)),"")</f>
        <v>87.475068339375795</v>
      </c>
      <c r="I193" s="30">
        <f ca="1">IFERROR(IF(YEARFRAC($I$28,DATE(YEAR(I192),MONTH(I192)+1,1))&gt;$H$17,"",DATE(YEAR(I192),MONTH(I192)+1,1)),"")</f>
        <v>55640</v>
      </c>
      <c r="J193" s="33">
        <f ca="1">IF(I193&lt;&gt;"",(J192-K192)*(1+($H$12-$H$13)/12),"")</f>
        <v>37411.976354244907</v>
      </c>
      <c r="K193" s="33">
        <f ca="1">IF(J193&lt;&gt;"",-PMT(($H$12-$H$13)/12,12*$H$17,$J$28,0,1),"")</f>
        <v>2516.000773206878</v>
      </c>
      <c r="L193" s="33">
        <f ca="1">IF(K193&lt;&gt;"",J193*$H$13/12,"")</f>
        <v>62.353293923741518</v>
      </c>
    </row>
    <row r="194" spans="2:12" x14ac:dyDescent="0.3">
      <c r="B194" s="30">
        <f ca="1">IFERROR(IF(YEARFRAC($B$28,IF(DATE(YEAR(B193),MONTH(B193),15)&gt;B193,DATE(YEAR(B193),MONTH(B193),15),DATE(YEAR(B193),MONTH(B193)+1,1)))&gt;$H$16,"",IF(DATE(YEAR(B193),MONTH(B193),15)&gt;B193,DATE(YEAR(B193),MONTH(B193),15),DATE(YEAR(B193),MONTH(B193)+1,1))),"")</f>
        <v>43997</v>
      </c>
      <c r="C194" s="33">
        <f ca="1">IF(B194&lt;&gt;"",IF(AND(MONTH(B194)=1,DAY(B194)=1),C193*(1+$H$10),C193),"")</f>
        <v>56284.016906250006</v>
      </c>
      <c r="D194" s="33">
        <f ca="1">IF(C194&lt;&gt;"",C194*$H$8/24,"")</f>
        <v>140.71004226562499</v>
      </c>
      <c r="E194" s="33">
        <f ca="1">IF(D194&lt;&gt;"",C194*$H$9/24,"")</f>
        <v>70.355021132812496</v>
      </c>
      <c r="F194" s="33">
        <f ca="1">IF(E194&lt;&gt;"",F193*(1+$H$11-$H$13)^YEARFRAC(B193,B194,1)+D194+E194,"")</f>
        <v>99396.656017965201</v>
      </c>
      <c r="G194" s="33">
        <f ca="1">IF(E194&lt;&gt;"",F193*((1+$H$11)^YEARFRAC(B193,B194,1)-(1+$H$11-$H$13)^YEARFRAC(B193,B194,1)),"")</f>
        <v>72.294888213889379</v>
      </c>
      <c r="I194" s="30">
        <f ca="1">IFERROR(IF(YEARFRAC($I$28,DATE(YEAR(I193),MONTH(I193)+1,1))&gt;$H$17,"",DATE(YEAR(I193),MONTH(I193)+1,1)),"")</f>
        <v>55671</v>
      </c>
      <c r="J194" s="33">
        <f ca="1">IF(I194&lt;&gt;"",(J193-K193)*(1+($H$12-$H$13)/12),"")</f>
        <v>34939.595550514328</v>
      </c>
      <c r="K194" s="33">
        <f ca="1">IF(J194&lt;&gt;"",-PMT(($H$12-$H$13)/12,12*$H$17,$J$28,0,1),"")</f>
        <v>2516.000773206878</v>
      </c>
      <c r="L194" s="33">
        <f ca="1">IF(K194&lt;&gt;"",J194*$H$13/12,"")</f>
        <v>58.232659250857211</v>
      </c>
    </row>
    <row r="195" spans="2:12" x14ac:dyDescent="0.3">
      <c r="B195" s="30">
        <f ca="1">IFERROR(IF(YEARFRAC($B$28,IF(DATE(YEAR(B194),MONTH(B194),15)&gt;B194,DATE(YEAR(B194),MONTH(B194),15),DATE(YEAR(B194),MONTH(B194)+1,1)))&gt;$H$16,"",IF(DATE(YEAR(B194),MONTH(B194),15)&gt;B194,DATE(YEAR(B194),MONTH(B194),15),DATE(YEAR(B194),MONTH(B194)+1,1))),"")</f>
        <v>44013</v>
      </c>
      <c r="C195" s="33">
        <f ca="1">IF(B195&lt;&gt;"",IF(AND(MONTH(B195)=1,DAY(B195)=1),C194*(1+$H$10),C194),"")</f>
        <v>56284.016906250006</v>
      </c>
      <c r="D195" s="33">
        <f ca="1">IF(C195&lt;&gt;"",C195*$H$8/24,"")</f>
        <v>140.71004226562499</v>
      </c>
      <c r="E195" s="33">
        <f ca="1">IF(D195&lt;&gt;"",C195*$H$9/24,"")</f>
        <v>70.355021132812496</v>
      </c>
      <c r="F195" s="33">
        <f ca="1">IF(E195&lt;&gt;"",F194*(1+$H$11-$H$13)^YEARFRAC(B194,B195,1)+D195+E195,"")</f>
        <v>99778.289461034787</v>
      </c>
      <c r="G195" s="33">
        <f ca="1">IF(E195&lt;&gt;"",F194*((1+$H$11)^YEARFRAC(B194,B195,1)-(1+$H$11-$H$13)^YEARFRAC(B194,B195,1)),"")</f>
        <v>82.944951658406694</v>
      </c>
      <c r="I195" s="30">
        <f ca="1">IFERROR(IF(YEARFRAC($I$28,DATE(YEAR(I194),MONTH(I194)+1,1))&gt;$H$17,"",DATE(YEAR(I194),MONTH(I194)+1,1)),"")</f>
        <v>55701</v>
      </c>
      <c r="J195" s="33">
        <f ca="1">IF(I195&lt;&gt;"",(J194-K194)*(1+($H$12-$H$13)/12),"")</f>
        <v>32464.124270779084</v>
      </c>
      <c r="K195" s="33">
        <f ca="1">IF(J195&lt;&gt;"",-PMT(($H$12-$H$13)/12,12*$H$17,$J$28,0,1),"")</f>
        <v>2516.000773206878</v>
      </c>
      <c r="L195" s="33">
        <f ca="1">IF(K195&lt;&gt;"",J195*$H$13/12,"")</f>
        <v>54.106873784631809</v>
      </c>
    </row>
    <row r="196" spans="2:12" x14ac:dyDescent="0.3">
      <c r="B196" s="30">
        <f ca="1">IFERROR(IF(YEARFRAC($B$28,IF(DATE(YEAR(B195),MONTH(B195),15)&gt;B195,DATE(YEAR(B195),MONTH(B195),15),DATE(YEAR(B195),MONTH(B195)+1,1)))&gt;$H$16,"",IF(DATE(YEAR(B195),MONTH(B195),15)&gt;B195,DATE(YEAR(B195),MONTH(B195),15),DATE(YEAR(B195),MONTH(B195)+1,1))),"")</f>
        <v>44027</v>
      </c>
      <c r="C196" s="33">
        <f ca="1">IF(B196&lt;&gt;"",IF(AND(MONTH(B196)=1,DAY(B196)=1),C195*(1+$H$10),C195),"")</f>
        <v>56284.016906250006</v>
      </c>
      <c r="D196" s="33">
        <f ca="1">IF(C196&lt;&gt;"",C196*$H$8/24,"")</f>
        <v>140.71004226562499</v>
      </c>
      <c r="E196" s="33">
        <f ca="1">IF(D196&lt;&gt;"",C196*$H$9/24,"")</f>
        <v>70.355021132812496</v>
      </c>
      <c r="F196" s="33">
        <f ca="1">IF(E196&lt;&gt;"",F195*(1+$H$11-$H$13)^YEARFRAC(B195,B196,1)+D196+E196,"")</f>
        <v>100139.15883349722</v>
      </c>
      <c r="G196" s="33">
        <f ca="1">IF(E196&lt;&gt;"",F195*((1+$H$11)^YEARFRAC(B195,B196,1)-(1+$H$11-$H$13)^YEARFRAC(B195,B196,1)),"")</f>
        <v>72.8360873692382</v>
      </c>
      <c r="I196" s="30">
        <f ca="1">IFERROR(IF(YEARFRAC($I$28,DATE(YEAR(I195),MONTH(I195)+1,1))&gt;$H$17,"",DATE(YEAR(I195),MONTH(I195)+1,1)),"")</f>
        <v>55732</v>
      </c>
      <c r="J196" s="33">
        <f ca="1">IF(I196&lt;&gt;"",(J195-K195)*(1+($H$12-$H$13)/12),"")</f>
        <v>29985.558651944171</v>
      </c>
      <c r="K196" s="33">
        <f ca="1">IF(J196&lt;&gt;"",-PMT(($H$12-$H$13)/12,12*$H$17,$J$28,0,1),"")</f>
        <v>2516.000773206878</v>
      </c>
      <c r="L196" s="33">
        <f ca="1">IF(K196&lt;&gt;"",J196*$H$13/12,"")</f>
        <v>49.975931086573617</v>
      </c>
    </row>
    <row r="197" spans="2:12" x14ac:dyDescent="0.3">
      <c r="B197" s="30">
        <f ca="1">IFERROR(IF(YEARFRAC($B$28,IF(DATE(YEAR(B196),MONTH(B196),15)&gt;B196,DATE(YEAR(B196),MONTH(B196),15),DATE(YEAR(B196),MONTH(B196)+1,1)))&gt;$H$16,"",IF(DATE(YEAR(B196),MONTH(B196),15)&gt;B196,DATE(YEAR(B196),MONTH(B196),15),DATE(YEAR(B196),MONTH(B196)+1,1))),"")</f>
        <v>44044</v>
      </c>
      <c r="C197" s="33">
        <f ca="1">IF(B197&lt;&gt;"",IF(AND(MONTH(B197)=1,DAY(B197)=1),C196*(1+$H$10),C196),"")</f>
        <v>56284.016906250006</v>
      </c>
      <c r="D197" s="33">
        <f ca="1">IF(C197&lt;&gt;"",C197*$H$8/24,"")</f>
        <v>140.71004226562499</v>
      </c>
      <c r="E197" s="33">
        <f ca="1">IF(D197&lt;&gt;"",C197*$H$9/24,"")</f>
        <v>70.355021132812496</v>
      </c>
      <c r="F197" s="33">
        <f ca="1">IF(E197&lt;&gt;"",F196*(1+$H$11-$H$13)^YEARFRAC(B196,B197,1)+D197+E197,"")</f>
        <v>100532.81638402841</v>
      </c>
      <c r="G197" s="33">
        <f ca="1">IF(E197&lt;&gt;"",F196*((1+$H$11)^YEARFRAC(B196,B197,1)-(1+$H$11-$H$13)^YEARFRAC(B196,B197,1)),"")</f>
        <v>88.799169577313336</v>
      </c>
      <c r="I197" s="30">
        <f ca="1">IFERROR(IF(YEARFRAC($I$28,DATE(YEAR(I196),MONTH(I196)+1,1))&gt;$H$17,"",DATE(YEAR(I196),MONTH(I196)+1,1)),"")</f>
        <v>55763</v>
      </c>
      <c r="J197" s="33">
        <f ca="1">IF(I197&lt;&gt;"",(J196-K196)*(1+($H$12-$H$13)/12),"")</f>
        <v>27503.894826085714</v>
      </c>
      <c r="K197" s="33">
        <f ca="1">IF(J197&lt;&gt;"",-PMT(($H$12-$H$13)/12,12*$H$17,$J$28,0,1),"")</f>
        <v>2516.000773206878</v>
      </c>
      <c r="L197" s="33">
        <f ca="1">IF(K197&lt;&gt;"",J197*$H$13/12,"")</f>
        <v>45.839824710142857</v>
      </c>
    </row>
    <row r="198" spans="2:12" x14ac:dyDescent="0.3">
      <c r="B198" s="30">
        <f ca="1">IFERROR(IF(YEARFRAC($B$28,IF(DATE(YEAR(B197),MONTH(B197),15)&gt;B197,DATE(YEAR(B197),MONTH(B197),15),DATE(YEAR(B197),MONTH(B197)+1,1)))&gt;$H$16,"",IF(DATE(YEAR(B197),MONTH(B197),15)&gt;B197,DATE(YEAR(B197),MONTH(B197),15),DATE(YEAR(B197),MONTH(B197)+1,1))),"")</f>
        <v>44058</v>
      </c>
      <c r="C198" s="33">
        <f ca="1">IF(B198&lt;&gt;"",IF(AND(MONTH(B198)=1,DAY(B198)=1),C197*(1+$H$10),C197),"")</f>
        <v>56284.016906250006</v>
      </c>
      <c r="D198" s="33">
        <f ca="1">IF(C198&lt;&gt;"",C198*$H$8/24,"")</f>
        <v>140.71004226562499</v>
      </c>
      <c r="E198" s="33">
        <f ca="1">IF(D198&lt;&gt;"",C198*$H$9/24,"")</f>
        <v>70.355021132812496</v>
      </c>
      <c r="F198" s="33">
        <f ca="1">IF(E198&lt;&gt;"",F197*(1+$H$11-$H$13)^YEARFRAC(B197,B198,1)+D198+E198,"")</f>
        <v>100894.81858192792</v>
      </c>
      <c r="G198" s="33">
        <f ca="1">IF(E198&lt;&gt;"",F197*((1+$H$11)^YEARFRAC(B197,B198,1)-(1+$H$11-$H$13)^YEARFRAC(B197,B198,1)),"")</f>
        <v>73.386876415457195</v>
      </c>
      <c r="I198" s="30">
        <f ca="1">IFERROR(IF(YEARFRAC($I$28,DATE(YEAR(I197),MONTH(I197)+1,1))&gt;$H$17,"",DATE(YEAR(I197),MONTH(I197)+1,1)),"")</f>
        <v>55793</v>
      </c>
      <c r="J198" s="33">
        <f ca="1">IF(I198&lt;&gt;"",(J197-K197)*(1+($H$12-$H$13)/12),"")</f>
        <v>25019.128920444935</v>
      </c>
      <c r="K198" s="33">
        <f ca="1">IF(J198&lt;&gt;"",-PMT(($H$12-$H$13)/12,12*$H$17,$J$28,0,1),"")</f>
        <v>2516.000773206878</v>
      </c>
      <c r="L198" s="33">
        <f ca="1">IF(K198&lt;&gt;"",J198*$H$13/12,"")</f>
        <v>41.698548200741563</v>
      </c>
    </row>
    <row r="199" spans="2:12" x14ac:dyDescent="0.3">
      <c r="B199" s="30">
        <f ca="1">IFERROR(IF(YEARFRAC($B$28,IF(DATE(YEAR(B198),MONTH(B198),15)&gt;B198,DATE(YEAR(B198),MONTH(B198),15),DATE(YEAR(B198),MONTH(B198)+1,1)))&gt;$H$16,"",IF(DATE(YEAR(B198),MONTH(B198),15)&gt;B198,DATE(YEAR(B198),MONTH(B198),15),DATE(YEAR(B198),MONTH(B198)+1,1))),"")</f>
        <v>44075</v>
      </c>
      <c r="C199" s="33">
        <f ca="1">IF(B199&lt;&gt;"",IF(AND(MONTH(B199)=1,DAY(B199)=1),C198*(1+$H$10),C198),"")</f>
        <v>56284.016906250006</v>
      </c>
      <c r="D199" s="33">
        <f ca="1">IF(C199&lt;&gt;"",C199*$H$8/24,"")</f>
        <v>140.71004226562499</v>
      </c>
      <c r="E199" s="33">
        <f ca="1">IF(D199&lt;&gt;"",C199*$H$9/24,"")</f>
        <v>70.355021132812496</v>
      </c>
      <c r="F199" s="33">
        <f ca="1">IF(E199&lt;&gt;"",F198*(1+$H$11-$H$13)^YEARFRAC(B198,B199,1)+D199+E199,"")</f>
        <v>101289.85399297341</v>
      </c>
      <c r="G199" s="33">
        <f ca="1">IF(E199&lt;&gt;"",F198*((1+$H$11)^YEARFRAC(B198,B199,1)-(1+$H$11-$H$13)^YEARFRAC(B198,B199,1)),"")</f>
        <v>89.469256673363532</v>
      </c>
      <c r="I199" s="30">
        <f ca="1">IFERROR(IF(YEARFRAC($I$28,DATE(YEAR(I198),MONTH(I198)+1,1))&gt;$H$17,"",DATE(YEAR(I198),MONTH(I198)+1,1)),"")</f>
        <v>55824</v>
      </c>
      <c r="J199" s="33">
        <f ca="1">IF(I199&lt;&gt;"",(J198-K198)*(1+($H$12-$H$13)/12),"")</f>
        <v>22531.257057422106</v>
      </c>
      <c r="K199" s="33">
        <f ca="1">IF(J199&lt;&gt;"",-PMT(($H$12-$H$13)/12,12*$H$17,$J$28,0,1),"")</f>
        <v>2516.000773206878</v>
      </c>
      <c r="L199" s="33">
        <f ca="1">IF(K199&lt;&gt;"",J199*$H$13/12,"")</f>
        <v>37.552095095703514</v>
      </c>
    </row>
    <row r="200" spans="2:12" x14ac:dyDescent="0.3">
      <c r="B200" s="30">
        <f ca="1">IFERROR(IF(YEARFRAC($B$28,IF(DATE(YEAR(B199),MONTH(B199),15)&gt;B199,DATE(YEAR(B199),MONTH(B199),15),DATE(YEAR(B199),MONTH(B199)+1,1)))&gt;$H$16,"",IF(DATE(YEAR(B199),MONTH(B199),15)&gt;B199,DATE(YEAR(B199),MONTH(B199),15),DATE(YEAR(B199),MONTH(B199)+1,1))),"")</f>
        <v>44089</v>
      </c>
      <c r="C200" s="33">
        <f ca="1">IF(B200&lt;&gt;"",IF(AND(MONTH(B200)=1,DAY(B200)=1),C199*(1+$H$10),C199),"")</f>
        <v>56284.016906250006</v>
      </c>
      <c r="D200" s="33">
        <f ca="1">IF(C200&lt;&gt;"",C200*$H$8/24,"")</f>
        <v>140.71004226562499</v>
      </c>
      <c r="E200" s="33">
        <f ca="1">IF(D200&lt;&gt;"",C200*$H$9/24,"")</f>
        <v>70.355021132812496</v>
      </c>
      <c r="F200" s="33">
        <f ca="1">IF(E200&lt;&gt;"",F199*(1+$H$11-$H$13)^YEARFRAC(B199,B200,1)+D200+E200,"")</f>
        <v>101652.99278578305</v>
      </c>
      <c r="G200" s="33">
        <f ca="1">IF(E200&lt;&gt;"",F199*((1+$H$11)^YEARFRAC(B199,B200,1)-(1+$H$11-$H$13)^YEARFRAC(B199,B200,1)),"")</f>
        <v>73.939498210486576</v>
      </c>
      <c r="I200" s="30">
        <f ca="1">IFERROR(IF(YEARFRAC($I$28,DATE(YEAR(I199),MONTH(I199)+1,1))&gt;$H$17,"",DATE(YEAR(I199),MONTH(I199)+1,1)),"")</f>
        <v>55854</v>
      </c>
      <c r="J200" s="33">
        <f ca="1">IF(I200&lt;&gt;"",(J199-K199)*(1+($H$12-$H$13)/12),"")</f>
        <v>20040.275354570498</v>
      </c>
      <c r="K200" s="33">
        <f ca="1">IF(J200&lt;&gt;"",-PMT(($H$12-$H$13)/12,12*$H$17,$J$28,0,1),"")</f>
        <v>2516.000773206878</v>
      </c>
      <c r="L200" s="33">
        <f ca="1">IF(K200&lt;&gt;"",J200*$H$13/12,"")</f>
        <v>33.400458924284166</v>
      </c>
    </row>
    <row r="201" spans="2:12" x14ac:dyDescent="0.3">
      <c r="B201" s="30">
        <f ca="1">IFERROR(IF(YEARFRAC($B$28,IF(DATE(YEAR(B200),MONTH(B200),15)&gt;B200,DATE(YEAR(B200),MONTH(B200),15),DATE(YEAR(B200),MONTH(B200)+1,1)))&gt;$H$16,"",IF(DATE(YEAR(B200),MONTH(B200),15)&gt;B200,DATE(YEAR(B200),MONTH(B200),15),DATE(YEAR(B200),MONTH(B200)+1,1))),"")</f>
        <v>44105</v>
      </c>
      <c r="C201" s="33">
        <f ca="1">IF(B201&lt;&gt;"",IF(AND(MONTH(B201)=1,DAY(B201)=1),C200*(1+$H$10),C200),"")</f>
        <v>56284.016906250006</v>
      </c>
      <c r="D201" s="33">
        <f ca="1">IF(C201&lt;&gt;"",C201*$H$8/24,"")</f>
        <v>140.71004226562499</v>
      </c>
      <c r="E201" s="33">
        <f ca="1">IF(D201&lt;&gt;"",C201*$H$9/24,"")</f>
        <v>70.355021132812496</v>
      </c>
      <c r="F201" s="33">
        <f ca="1">IF(E201&lt;&gt;"",F200*(1+$H$11-$H$13)^YEARFRAC(B200,B201,1)+D201+E201,"")</f>
        <v>102038.49818714477</v>
      </c>
      <c r="G201" s="33">
        <f ca="1">IF(E201&lt;&gt;"",F200*((1+$H$11)^YEARFRAC(B200,B201,1)-(1+$H$11-$H$13)^YEARFRAC(B200,B201,1)),"")</f>
        <v>84.82782932883768</v>
      </c>
      <c r="I201" s="30">
        <f ca="1">IFERROR(IF(YEARFRAC($I$28,DATE(YEAR(I200),MONTH(I200)+1,1))&gt;$H$17,"",DATE(YEAR(I200),MONTH(I200)+1,1)),"")</f>
        <v>55885</v>
      </c>
      <c r="J201" s="33">
        <f ca="1">IF(I201&lt;&gt;"",(J200-K200)*(1+($H$12-$H$13)/12),"")</f>
        <v>17546.179924590324</v>
      </c>
      <c r="K201" s="33">
        <f ca="1">IF(J201&lt;&gt;"",-PMT(($H$12-$H$13)/12,12*$H$17,$J$28,0,1),"")</f>
        <v>2516.000773206878</v>
      </c>
      <c r="L201" s="33">
        <f ca="1">IF(K201&lt;&gt;"",J201*$H$13/12,"")</f>
        <v>29.243633207650543</v>
      </c>
    </row>
    <row r="202" spans="2:12" x14ac:dyDescent="0.3">
      <c r="B202" s="30">
        <f ca="1">IFERROR(IF(YEARFRAC($B$28,IF(DATE(YEAR(B201),MONTH(B201),15)&gt;B201,DATE(YEAR(B201),MONTH(B201),15),DATE(YEAR(B201),MONTH(B201)+1,1)))&gt;$H$16,"",IF(DATE(YEAR(B201),MONTH(B201),15)&gt;B201,DATE(YEAR(B201),MONTH(B201),15),DATE(YEAR(B201),MONTH(B201)+1,1))),"")</f>
        <v>44119</v>
      </c>
      <c r="C202" s="33">
        <f ca="1">IF(B202&lt;&gt;"",IF(AND(MONTH(B202)=1,DAY(B202)=1),C201*(1+$H$10),C201),"")</f>
        <v>56284.016906250006</v>
      </c>
      <c r="D202" s="33">
        <f ca="1">IF(C202&lt;&gt;"",C202*$H$8/24,"")</f>
        <v>140.71004226562499</v>
      </c>
      <c r="E202" s="33">
        <f ca="1">IF(D202&lt;&gt;"",C202*$H$9/24,"")</f>
        <v>70.355021132812496</v>
      </c>
      <c r="F202" s="33">
        <f ca="1">IF(E202&lt;&gt;"",F201*(1+$H$11-$H$13)^YEARFRAC(B201,B202,1)+D202+E202,"")</f>
        <v>102402.76097322839</v>
      </c>
      <c r="G202" s="33">
        <f ca="1">IF(E202&lt;&gt;"",F201*((1+$H$11)^YEARFRAC(B201,B202,1)-(1+$H$11-$H$13)^YEARFRAC(B201,B202,1)),"")</f>
        <v>74.485992986350936</v>
      </c>
      <c r="I202" s="30">
        <f ca="1">IFERROR(IF(YEARFRAC($I$28,DATE(YEAR(I201),MONTH(I201)+1,1))&gt;$H$17,"",DATE(YEAR(I201),MONTH(I201)+1,1)),"")</f>
        <v>55916</v>
      </c>
      <c r="J202" s="33">
        <f ca="1">IF(I202&lt;&gt;"",(J201-K201)*(1+($H$12-$H$13)/12),"")</f>
        <v>15048.966875322676</v>
      </c>
      <c r="K202" s="33">
        <f ca="1">IF(J202&lt;&gt;"",-PMT(($H$12-$H$13)/12,12*$H$17,$J$28,0,1),"")</f>
        <v>2516.000773206878</v>
      </c>
      <c r="L202" s="33">
        <f ca="1">IF(K202&lt;&gt;"",J202*$H$13/12,"")</f>
        <v>25.081611458871127</v>
      </c>
    </row>
    <row r="203" spans="2:12" x14ac:dyDescent="0.3">
      <c r="B203" s="30">
        <f ca="1">IFERROR(IF(YEARFRAC($B$28,IF(DATE(YEAR(B202),MONTH(B202),15)&gt;B202,DATE(YEAR(B202),MONTH(B202),15),DATE(YEAR(B202),MONTH(B202)+1,1)))&gt;$H$16,"",IF(DATE(YEAR(B202),MONTH(B202),15)&gt;B202,DATE(YEAR(B202),MONTH(B202),15),DATE(YEAR(B202),MONTH(B202)+1,1))),"")</f>
        <v>44136</v>
      </c>
      <c r="C203" s="33">
        <f ca="1">IF(B203&lt;&gt;"",IF(AND(MONTH(B203)=1,DAY(B203)=1),C202*(1+$H$10),C202),"")</f>
        <v>56284.016906250006</v>
      </c>
      <c r="D203" s="33">
        <f ca="1">IF(C203&lt;&gt;"",C203*$H$8/24,"")</f>
        <v>140.71004226562499</v>
      </c>
      <c r="E203" s="33">
        <f ca="1">IF(D203&lt;&gt;"",C203*$H$9/24,"")</f>
        <v>70.355021132812496</v>
      </c>
      <c r="F203" s="33">
        <f ca="1">IF(E203&lt;&gt;"",F202*(1+$H$11-$H$13)^YEARFRAC(B202,B203,1)+D203+E203,"")</f>
        <v>102800.54594753054</v>
      </c>
      <c r="G203" s="33">
        <f ca="1">IF(E203&lt;&gt;"",F202*((1+$H$11)^YEARFRAC(B202,B203,1)-(1+$H$11-$H$13)^YEARFRAC(B202,B203,1)),"")</f>
        <v>90.80643619112395</v>
      </c>
      <c r="I203" s="30">
        <f ca="1">IFERROR(IF(YEARFRAC($I$28,DATE(YEAR(I202),MONTH(I202)+1,1))&gt;$H$17,"",DATE(YEAR(I202),MONTH(I202)+1,1)),"")</f>
        <v>55944</v>
      </c>
      <c r="J203" s="33">
        <f ca="1">IF(I203&lt;&gt;"",(J202-K202)*(1+($H$12-$H$13)/12),"")</f>
        <v>12548.632309743443</v>
      </c>
      <c r="K203" s="33">
        <f ca="1">IF(J203&lt;&gt;"",-PMT(($H$12-$H$13)/12,12*$H$17,$J$28,0,1),"")</f>
        <v>2516.000773206878</v>
      </c>
      <c r="L203" s="33">
        <f ca="1">IF(K203&lt;&gt;"",J203*$H$13/12,"")</f>
        <v>20.914387182905738</v>
      </c>
    </row>
    <row r="204" spans="2:12" x14ac:dyDescent="0.3">
      <c r="B204" s="30">
        <f ca="1">IFERROR(IF(YEARFRAC($B$28,IF(DATE(YEAR(B203),MONTH(B203),15)&gt;B203,DATE(YEAR(B203),MONTH(B203),15),DATE(YEAR(B203),MONTH(B203)+1,1)))&gt;$H$16,"",IF(DATE(YEAR(B203),MONTH(B203),15)&gt;B203,DATE(YEAR(B203),MONTH(B203),15),DATE(YEAR(B203),MONTH(B203)+1,1))),"")</f>
        <v>44150</v>
      </c>
      <c r="C204" s="33">
        <f ca="1">IF(B204&lt;&gt;"",IF(AND(MONTH(B204)=1,DAY(B204)=1),C203*(1+$H$10),C203),"")</f>
        <v>56284.016906250006</v>
      </c>
      <c r="D204" s="33">
        <f ca="1">IF(C204&lt;&gt;"",C204*$H$8/24,"")</f>
        <v>140.71004226562499</v>
      </c>
      <c r="E204" s="33">
        <f ca="1">IF(D204&lt;&gt;"",C204*$H$9/24,"")</f>
        <v>70.355021132812496</v>
      </c>
      <c r="F204" s="33">
        <f ca="1">IF(E204&lt;&gt;"",F203*(1+$H$11-$H$13)^YEARFRAC(B203,B204,1)+D204+E204,"")</f>
        <v>103165.95285062432</v>
      </c>
      <c r="G204" s="33">
        <f ca="1">IF(E204&lt;&gt;"",F203*((1+$H$11)^YEARFRAC(B203,B204,1)-(1+$H$11-$H$13)^YEARFRAC(B203,B204,1)),"")</f>
        <v>75.042272088295917</v>
      </c>
      <c r="I204" s="30">
        <f ca="1">IFERROR(IF(YEARFRAC($I$28,DATE(YEAR(I203),MONTH(I203)+1,1))&gt;$H$17,"",DATE(YEAR(I203),MONTH(I203)+1,1)),"")</f>
        <v>55975</v>
      </c>
      <c r="J204" s="33">
        <f ca="1">IF(I204&lt;&gt;"",(J203-K203)*(1+($H$12-$H$13)/12),"")</f>
        <v>10045.172325957237</v>
      </c>
      <c r="K204" s="33">
        <f ca="1">IF(J204&lt;&gt;"",-PMT(($H$12-$H$13)/12,12*$H$17,$J$28,0,1),"")</f>
        <v>2516.000773206878</v>
      </c>
      <c r="L204" s="33">
        <f ca="1">IF(K204&lt;&gt;"",J204*$H$13/12,"")</f>
        <v>16.741953876595396</v>
      </c>
    </row>
    <row r="205" spans="2:12" x14ac:dyDescent="0.3">
      <c r="B205" s="30">
        <f ca="1">IFERROR(IF(YEARFRAC($B$28,IF(DATE(YEAR(B204),MONTH(B204),15)&gt;B204,DATE(YEAR(B204),MONTH(B204),15),DATE(YEAR(B204),MONTH(B204)+1,1)))&gt;$H$16,"",IF(DATE(YEAR(B204),MONTH(B204),15)&gt;B204,DATE(YEAR(B204),MONTH(B204),15),DATE(YEAR(B204),MONTH(B204)+1,1))),"")</f>
        <v>44166</v>
      </c>
      <c r="C205" s="33">
        <f ca="1">IF(B205&lt;&gt;"",IF(AND(MONTH(B205)=1,DAY(B205)=1),C204*(1+$H$10),C204),"")</f>
        <v>56284.016906250006</v>
      </c>
      <c r="D205" s="33">
        <f ca="1">IF(C205&lt;&gt;"",C205*$H$8/24,"")</f>
        <v>140.71004226562499</v>
      </c>
      <c r="E205" s="33">
        <f ca="1">IF(D205&lt;&gt;"",C205*$H$9/24,"")</f>
        <v>70.355021132812496</v>
      </c>
      <c r="F205" s="33">
        <f ca="1">IF(E205&lt;&gt;"",F204*(1+$H$11-$H$13)^YEARFRAC(B204,B205,1)+D205+E205,"")</f>
        <v>103554.05454804977</v>
      </c>
      <c r="G205" s="33">
        <f ca="1">IF(E205&lt;&gt;"",F204*((1+$H$11)^YEARFRAC(B204,B205,1)-(1+$H$11-$H$13)^YEARFRAC(B204,B205,1)),"")</f>
        <v>86.090370791164915</v>
      </c>
      <c r="I205" s="30">
        <f ca="1">IFERROR(IF(YEARFRAC($I$28,DATE(YEAR(I204),MONTH(I204)+1,1))&gt;$H$17,"",DATE(YEAR(I204),MONTH(I204)+1,1)),"")</f>
        <v>56005</v>
      </c>
      <c r="J205" s="33">
        <f ca="1">IF(I205&lt;&gt;"",(J204-K204)*(1+($H$12-$H$13)/12),"")</f>
        <v>7538.5830171912967</v>
      </c>
      <c r="K205" s="33">
        <f ca="1">IF(J205&lt;&gt;"",-PMT(($H$12-$H$13)/12,12*$H$17,$J$28,0,1),"")</f>
        <v>2516.000773206878</v>
      </c>
      <c r="L205" s="33">
        <f ca="1">IF(K205&lt;&gt;"",J205*$H$13/12,"")</f>
        <v>12.564305028652162</v>
      </c>
    </row>
    <row r="206" spans="2:12" x14ac:dyDescent="0.3">
      <c r="B206" s="30">
        <f ca="1">IFERROR(IF(YEARFRAC($B$28,IF(DATE(YEAR(B205),MONTH(B205),15)&gt;B205,DATE(YEAR(B205),MONTH(B205),15),DATE(YEAR(B205),MONTH(B205)+1,1)))&gt;$H$16,"",IF(DATE(YEAR(B205),MONTH(B205),15)&gt;B205,DATE(YEAR(B205),MONTH(B205),15),DATE(YEAR(B205),MONTH(B205)+1,1))),"")</f>
        <v>44180</v>
      </c>
      <c r="C206" s="33">
        <f ca="1">IF(B206&lt;&gt;"",IF(AND(MONTH(B206)=1,DAY(B206)=1),C205*(1+$H$10),C205),"")</f>
        <v>56284.016906250006</v>
      </c>
      <c r="D206" s="33">
        <f ca="1">IF(C206&lt;&gt;"",C206*$H$8/24,"")</f>
        <v>140.71004226562499</v>
      </c>
      <c r="E206" s="33">
        <f ca="1">IF(D206&lt;&gt;"",C206*$H$9/24,"")</f>
        <v>70.355021132812496</v>
      </c>
      <c r="F206" s="33">
        <f ca="1">IF(E206&lt;&gt;"",F205*(1+$H$11-$H$13)^YEARFRAC(B205,B206,1)+D206+E206,"")</f>
        <v>103920.59274769999</v>
      </c>
      <c r="G206" s="33">
        <f ca="1">IF(E206&lt;&gt;"",F205*((1+$H$11)^YEARFRAC(B205,B206,1)-(1+$H$11-$H$13)^YEARFRAC(B205,B206,1)),"")</f>
        <v>75.592317780172834</v>
      </c>
      <c r="I206" s="30">
        <f ca="1">IFERROR(IF(YEARFRAC($I$28,DATE(YEAR(I205),MONTH(I205)+1,1))&gt;$H$17,"",DATE(YEAR(I205),MONTH(I205)+1,1)),"")</f>
        <v>56036</v>
      </c>
      <c r="J206" s="33">
        <f ca="1">IF(I206&lt;&gt;"",(J205-K205)*(1+($H$12-$H$13)/12),"")</f>
        <v>5028.8604717893995</v>
      </c>
      <c r="K206" s="33">
        <f ca="1">IF(J206&lt;&gt;"",-PMT(($H$12-$H$13)/12,12*$H$17,$J$28,0,1),"")</f>
        <v>2516.000773206878</v>
      </c>
      <c r="L206" s="33">
        <f ca="1">IF(K206&lt;&gt;"",J206*$H$13/12,"")</f>
        <v>8.3814341196489988</v>
      </c>
    </row>
    <row r="207" spans="2:12" x14ac:dyDescent="0.3">
      <c r="B207" s="30">
        <f ca="1">IFERROR(IF(YEARFRAC($B$28,IF(DATE(YEAR(B206),MONTH(B206),15)&gt;B206,DATE(YEAR(B206),MONTH(B206),15),DATE(YEAR(B206),MONTH(B206)+1,1)))&gt;$H$16,"",IF(DATE(YEAR(B206),MONTH(B206),15)&gt;B206,DATE(YEAR(B206),MONTH(B206),15),DATE(YEAR(B206),MONTH(B206)+1,1))),"")</f>
        <v>44197</v>
      </c>
      <c r="C207" s="33">
        <f ca="1">IF(B207&lt;&gt;"",IF(AND(MONTH(B207)=1,DAY(B207)=1),C206*(1+$H$10),C206),"")</f>
        <v>59098.217751562508</v>
      </c>
      <c r="D207" s="33">
        <f ca="1">IF(C207&lt;&gt;"",C207*$H$8/24,"")</f>
        <v>147.74554437890626</v>
      </c>
      <c r="E207" s="33">
        <f ca="1">IF(D207&lt;&gt;"",C207*$H$9/24,"")</f>
        <v>73.87277218945313</v>
      </c>
      <c r="F207" s="33">
        <f ca="1">IF(E207&lt;&gt;"",F206*(1+$H$11-$H$13)^YEARFRAC(B206,B207,1)+D207+E207,"")</f>
        <v>104332.21818876853</v>
      </c>
      <c r="G207" s="33">
        <f ca="1">IF(E207&lt;&gt;"",F206*((1+$H$11)^YEARFRAC(B206,B207,1)-(1+$H$11-$H$13)^YEARFRAC(B206,B207,1)),"")</f>
        <v>92.405430691445446</v>
      </c>
      <c r="I207" s="30">
        <f ca="1">IFERROR(IF(YEARFRAC($I$28,DATE(YEAR(I206),MONTH(I206)+1,1))&gt;$H$17,"",DATE(YEAR(I206),MONTH(I206)+1,1)),"")</f>
        <v>56066</v>
      </c>
      <c r="J207" s="33">
        <f ca="1">IF(I207&lt;&gt;"",(J206-K206)*(1+($H$12-$H$13)/12),"")</f>
        <v>2516.0007732057497</v>
      </c>
      <c r="K207" s="33">
        <f ca="1">IF(J207&lt;&gt;"",-PMT(($H$12-$H$13)/12,12*$H$17,$J$28,0,1),"")</f>
        <v>2516.000773206878</v>
      </c>
      <c r="L207" s="33">
        <f ca="1">IF(K207&lt;&gt;"",J207*$H$13/12,"")</f>
        <v>4.1933346220095826</v>
      </c>
    </row>
    <row r="208" spans="2:12" x14ac:dyDescent="0.3">
      <c r="B208" s="30">
        <f ca="1">IFERROR(IF(YEARFRAC($B$28,IF(DATE(YEAR(B207),MONTH(B207),15)&gt;B207,DATE(YEAR(B207),MONTH(B207),15),DATE(YEAR(B207),MONTH(B207)+1,1)))&gt;$H$16,"",IF(DATE(YEAR(B207),MONTH(B207),15)&gt;B207,DATE(YEAR(B207),MONTH(B207),15),DATE(YEAR(B207),MONTH(B207)+1,1))),"")</f>
        <v>44211</v>
      </c>
      <c r="C208" s="33">
        <f ca="1">IF(B208&lt;&gt;"",IF(AND(MONTH(B208)=1,DAY(B208)=1),C207*(1+$H$10),C207),"")</f>
        <v>59098.217751562508</v>
      </c>
      <c r="D208" s="33">
        <f ca="1">IF(C208&lt;&gt;"",C208*$H$8/24,"")</f>
        <v>147.74554437890626</v>
      </c>
      <c r="E208" s="33">
        <f ca="1">IF(D208&lt;&gt;"",C208*$H$9/24,"")</f>
        <v>73.87277218945313</v>
      </c>
      <c r="F208" s="33">
        <f ca="1">IF(E208&lt;&gt;"",F207*(1+$H$11-$H$13)^YEARFRAC(B207,B208,1)+D208+E208,"")</f>
        <v>104710.90743206414</v>
      </c>
      <c r="G208" s="33">
        <f ca="1">IF(E208&lt;&gt;"",F207*((1+$H$11)^YEARFRAC(B207,B208,1)-(1+$H$11-$H$13)^YEARFRAC(B207,B208,1)),"")</f>
        <v>76.369409796684096</v>
      </c>
      <c r="I208" s="30">
        <f ca="1">IFERROR(IF(YEARFRAC($I$28,DATE(YEAR(I207),MONTH(I207)+1,1))&gt;$H$17,"",DATE(YEAR(I207),MONTH(I207)+1,1)),"")</f>
        <v>56097</v>
      </c>
      <c r="J208" s="33">
        <f ca="1">IF(I208&lt;&gt;"",(J207-K207)*(1+($H$12-$H$13)/12),"")</f>
        <v>-1.129638462771254E-9</v>
      </c>
      <c r="K208" s="33">
        <f ca="1">IF(J208&lt;&gt;"",-PMT(($H$12-$H$13)/12,12*$H$17,$J$28,0,1),"")</f>
        <v>2516.000773206878</v>
      </c>
      <c r="L208" s="33">
        <f ca="1">IF(K208&lt;&gt;"",J208*$H$13/12,"")</f>
        <v>-1.8827307712854235E-12</v>
      </c>
    </row>
    <row r="209" spans="2:12" x14ac:dyDescent="0.3">
      <c r="B209" s="30">
        <f ca="1">IFERROR(IF(YEARFRAC($B$28,IF(DATE(YEAR(B208),MONTH(B208),15)&gt;B208,DATE(YEAR(B208),MONTH(B208),15),DATE(YEAR(B208),MONTH(B208)+1,1)))&gt;$H$16,"",IF(DATE(YEAR(B208),MONTH(B208),15)&gt;B208,DATE(YEAR(B208),MONTH(B208),15),DATE(YEAR(B208),MONTH(B208)+1,1))),"")</f>
        <v>44228</v>
      </c>
      <c r="C209" s="33">
        <f ca="1">IF(B209&lt;&gt;"",IF(AND(MONTH(B209)=1,DAY(B209)=1),C208*(1+$H$10),C208),"")</f>
        <v>59098.217751562508</v>
      </c>
      <c r="D209" s="33">
        <f ca="1">IF(C209&lt;&gt;"",C209*$H$8/24,"")</f>
        <v>147.74554437890626</v>
      </c>
      <c r="E209" s="33">
        <f ca="1">IF(D209&lt;&gt;"",C209*$H$9/24,"")</f>
        <v>73.87277218945313</v>
      </c>
      <c r="F209" s="33">
        <f ca="1">IF(E209&lt;&gt;"",F208*(1+$H$11-$H$13)^YEARFRAC(B208,B209,1)+D209+E209,"")</f>
        <v>105123.97787471183</v>
      </c>
      <c r="G209" s="33">
        <f ca="1">IF(E209&lt;&gt;"",F208*((1+$H$11)^YEARFRAC(B208,B209,1)-(1+$H$11-$H$13)^YEARFRAC(B208,B209,1)),"")</f>
        <v>93.108172726104016</v>
      </c>
      <c r="I209" s="30" t="str">
        <f ca="1">IFERROR(IF(YEARFRAC($I$28,DATE(YEAR(I208),MONTH(I208)+1,1))&gt;$H$17,"",DATE(YEAR(I208),MONTH(I208)+1,1)),"")</f>
        <v/>
      </c>
      <c r="J209" s="33" t="str">
        <f ca="1">IF(I209&lt;&gt;"",(J208-K208)*(1+($H$12-$H$13)/12),"")</f>
        <v/>
      </c>
      <c r="K209" s="33" t="str">
        <f ca="1">IF(J209&lt;&gt;"",-PMT(($H$12-$H$13)/12,12*$H$17,$J$28,0,1),"")</f>
        <v/>
      </c>
      <c r="L209" s="33" t="str">
        <f ca="1">IF(K209&lt;&gt;"",J209*$H$13/12,"")</f>
        <v/>
      </c>
    </row>
    <row r="210" spans="2:12" x14ac:dyDescent="0.3">
      <c r="B210" s="30">
        <f ca="1">IFERROR(IF(YEARFRAC($B$28,IF(DATE(YEAR(B209),MONTH(B209),15)&gt;B209,DATE(YEAR(B209),MONTH(B209),15),DATE(YEAR(B209),MONTH(B209)+1,1)))&gt;$H$16,"",IF(DATE(YEAR(B209),MONTH(B209),15)&gt;B209,DATE(YEAR(B209),MONTH(B209),15),DATE(YEAR(B209),MONTH(B209)+1,1))),"")</f>
        <v>44242</v>
      </c>
      <c r="C210" s="33">
        <f ca="1">IF(B210&lt;&gt;"",IF(AND(MONTH(B210)=1,DAY(B210)=1),C209*(1+$H$10),C209),"")</f>
        <v>59098.217751562508</v>
      </c>
      <c r="D210" s="33">
        <f ca="1">IF(C210&lt;&gt;"",C210*$H$8/24,"")</f>
        <v>147.74554437890626</v>
      </c>
      <c r="E210" s="33">
        <f ca="1">IF(D210&lt;&gt;"",C210*$H$9/24,"")</f>
        <v>73.87277218945313</v>
      </c>
      <c r="F210" s="33">
        <f ca="1">IF(E210&lt;&gt;"",F209*(1+$H$11-$H$13)^YEARFRAC(B209,B210,1)+D210+E210,"")</f>
        <v>105503.85910289739</v>
      </c>
      <c r="G210" s="33">
        <f ca="1">IF(E210&lt;&gt;"",F209*((1+$H$11)^YEARFRAC(B209,B210,1)-(1+$H$11-$H$13)^YEARFRAC(B209,B210,1)),"")</f>
        <v>76.948964424832567</v>
      </c>
      <c r="I210" s="30" t="str">
        <f ca="1">IFERROR(IF(YEARFRAC($I$28,DATE(YEAR(I209),MONTH(I209)+1,1))&gt;$H$17,"",DATE(YEAR(I209),MONTH(I209)+1,1)),"")</f>
        <v/>
      </c>
      <c r="J210" s="33" t="str">
        <f ca="1">IF(I210&lt;&gt;"",(J209-K209)*(1+($H$12-$H$13)/12),"")</f>
        <v/>
      </c>
      <c r="K210" s="33" t="str">
        <f ca="1">IF(J210&lt;&gt;"",-PMT(($H$12-$H$13)/12,12*$H$17,$J$28,0,1),"")</f>
        <v/>
      </c>
      <c r="L210" s="33" t="str">
        <f ca="1">IF(K210&lt;&gt;"",J210*$H$13/12,"")</f>
        <v/>
      </c>
    </row>
    <row r="211" spans="2:12" x14ac:dyDescent="0.3">
      <c r="B211" s="30">
        <f ca="1">IFERROR(IF(YEARFRAC($B$28,IF(DATE(YEAR(B210),MONTH(B210),15)&gt;B210,DATE(YEAR(B210),MONTH(B210),15),DATE(YEAR(B210),MONTH(B210)+1,1)))&gt;$H$16,"",IF(DATE(YEAR(B210),MONTH(B210),15)&gt;B210,DATE(YEAR(B210),MONTH(B210),15),DATE(YEAR(B210),MONTH(B210)+1,1))),"")</f>
        <v>44256</v>
      </c>
      <c r="C211" s="33">
        <f ca="1">IF(B211&lt;&gt;"",IF(AND(MONTH(B211)=1,DAY(B211)=1),C210*(1+$H$10),C210),"")</f>
        <v>59098.217751562508</v>
      </c>
      <c r="D211" s="33">
        <f ca="1">IF(C211&lt;&gt;"",C211*$H$8/24,"")</f>
        <v>147.74554437890626</v>
      </c>
      <c r="E211" s="33">
        <f ca="1">IF(D211&lt;&gt;"",C211*$H$9/24,"")</f>
        <v>73.87277218945313</v>
      </c>
      <c r="F211" s="33">
        <f ca="1">IF(E211&lt;&gt;"",F210*(1+$H$11-$H$13)^YEARFRAC(B210,B211,1)+D211+E211,"")</f>
        <v>105884.31223780164</v>
      </c>
      <c r="G211" s="33">
        <f ca="1">IF(E211&lt;&gt;"",F210*((1+$H$11)^YEARFRAC(B210,B211,1)-(1+$H$11-$H$13)^YEARFRAC(B210,B211,1)),"")</f>
        <v>77.227031024901223</v>
      </c>
      <c r="I211" s="30" t="str">
        <f ca="1">IFERROR(IF(YEARFRAC($I$28,DATE(YEAR(I210),MONTH(I210)+1,1))&gt;$H$17,"",DATE(YEAR(I210),MONTH(I210)+1,1)),"")</f>
        <v/>
      </c>
      <c r="J211" s="33" t="str">
        <f ca="1">IF(I211&lt;&gt;"",(J210-K210)*(1+($H$12-$H$13)/12),"")</f>
        <v/>
      </c>
      <c r="K211" s="33" t="str">
        <f ca="1">IF(J211&lt;&gt;"",-PMT(($H$12-$H$13)/12,12*$H$17,$J$28,0,1),"")</f>
        <v/>
      </c>
      <c r="L211" s="33" t="str">
        <f ca="1">IF(K211&lt;&gt;"",J211*$H$13/12,"")</f>
        <v/>
      </c>
    </row>
    <row r="212" spans="2:12" x14ac:dyDescent="0.3">
      <c r="B212" s="30">
        <f ca="1">IFERROR(IF(YEARFRAC($B$28,IF(DATE(YEAR(B211),MONTH(B211),15)&gt;B211,DATE(YEAR(B211),MONTH(B211),15),DATE(YEAR(B211),MONTH(B211)+1,1)))&gt;$H$16,"",IF(DATE(YEAR(B211),MONTH(B211),15)&gt;B211,DATE(YEAR(B211),MONTH(B211),15),DATE(YEAR(B211),MONTH(B211)+1,1))),"")</f>
        <v>44270</v>
      </c>
      <c r="C212" s="33">
        <f ca="1">IF(B212&lt;&gt;"",IF(AND(MONTH(B212)=1,DAY(B212)=1),C211*(1+$H$10),C211),"")</f>
        <v>59098.217751562508</v>
      </c>
      <c r="D212" s="33">
        <f ca="1">IF(C212&lt;&gt;"",C212*$H$8/24,"")</f>
        <v>147.74554437890626</v>
      </c>
      <c r="E212" s="33">
        <f ca="1">IF(D212&lt;&gt;"",C212*$H$9/24,"")</f>
        <v>73.87277218945313</v>
      </c>
      <c r="F212" s="33">
        <f ca="1">IF(E212&lt;&gt;"",F211*(1+$H$11-$H$13)^YEARFRAC(B211,B212,1)+D212+E212,"")</f>
        <v>106265.33814042341</v>
      </c>
      <c r="G212" s="33">
        <f ca="1">IF(E212&lt;&gt;"",F211*((1+$H$11)^YEARFRAC(B211,B212,1)-(1+$H$11-$H$13)^YEARFRAC(B211,B212,1)),"")</f>
        <v>77.50551625096405</v>
      </c>
      <c r="I212" s="30" t="str">
        <f ca="1">IFERROR(IF(YEARFRAC($I$28,DATE(YEAR(I211),MONTH(I211)+1,1))&gt;$H$17,"",DATE(YEAR(I211),MONTH(I211)+1,1)),"")</f>
        <v/>
      </c>
      <c r="J212" s="33" t="str">
        <f ca="1">IF(I212&lt;&gt;"",(J211-K211)*(1+($H$12-$H$13)/12),"")</f>
        <v/>
      </c>
      <c r="K212" s="33" t="str">
        <f ca="1">IF(J212&lt;&gt;"",-PMT(($H$12-$H$13)/12,12*$H$17,$J$28,0,1),"")</f>
        <v/>
      </c>
      <c r="L212" s="33" t="str">
        <f ca="1">IF(K212&lt;&gt;"",J212*$H$13/12,"")</f>
        <v/>
      </c>
    </row>
    <row r="213" spans="2:12" x14ac:dyDescent="0.3">
      <c r="B213" s="30">
        <f ca="1">IFERROR(IF(YEARFRAC($B$28,IF(DATE(YEAR(B212),MONTH(B212),15)&gt;B212,DATE(YEAR(B212),MONTH(B212),15),DATE(YEAR(B212),MONTH(B212)+1,1)))&gt;$H$16,"",IF(DATE(YEAR(B212),MONTH(B212),15)&gt;B212,DATE(YEAR(B212),MONTH(B212),15),DATE(YEAR(B212),MONTH(B212)+1,1))),"")</f>
        <v>44287</v>
      </c>
      <c r="C213" s="33">
        <f ca="1">IF(B213&lt;&gt;"",IF(AND(MONTH(B213)=1,DAY(B213)=1),C212*(1+$H$10),C212),"")</f>
        <v>59098.217751562508</v>
      </c>
      <c r="D213" s="33">
        <f ca="1">IF(C213&lt;&gt;"",C213*$H$8/24,"")</f>
        <v>147.74554437890626</v>
      </c>
      <c r="E213" s="33">
        <f ca="1">IF(D213&lt;&gt;"",C213*$H$9/24,"")</f>
        <v>73.87277218945313</v>
      </c>
      <c r="F213" s="33">
        <f ca="1">IF(E213&lt;&gt;"",F212*(1+$H$11-$H$13)^YEARFRAC(B212,B213,1)+D213+E213,"")</f>
        <v>106681.25068492329</v>
      </c>
      <c r="G213" s="33">
        <f ca="1">IF(E213&lt;&gt;"",F212*((1+$H$11)^YEARFRAC(B212,B213,1)-(1+$H$11-$H$13)^YEARFRAC(B212,B213,1)),"")</f>
        <v>94.490361138314796</v>
      </c>
      <c r="I213" s="30" t="str">
        <f ca="1">IFERROR(IF(YEARFRAC($I$28,DATE(YEAR(I212),MONTH(I212)+1,1))&gt;$H$17,"",DATE(YEAR(I212),MONTH(I212)+1,1)),"")</f>
        <v/>
      </c>
      <c r="J213" s="33" t="str">
        <f ca="1">IF(I213&lt;&gt;"",(J212-K212)*(1+($H$12-$H$13)/12),"")</f>
        <v/>
      </c>
      <c r="K213" s="33" t="str">
        <f ca="1">IF(J213&lt;&gt;"",-PMT(($H$12-$H$13)/12,12*$H$17,$J$28,0,1),"")</f>
        <v/>
      </c>
      <c r="L213" s="33" t="str">
        <f ca="1">IF(K213&lt;&gt;"",J213*$H$13/12,"")</f>
        <v/>
      </c>
    </row>
    <row r="214" spans="2:12" x14ac:dyDescent="0.3">
      <c r="B214" s="30">
        <f ca="1">IFERROR(IF(YEARFRAC($B$28,IF(DATE(YEAR(B213),MONTH(B213),15)&gt;B213,DATE(YEAR(B213),MONTH(B213),15),DATE(YEAR(B213),MONTH(B213)+1,1)))&gt;$H$16,"",IF(DATE(YEAR(B213),MONTH(B213),15)&gt;B213,DATE(YEAR(B213),MONTH(B213),15),DATE(YEAR(B213),MONTH(B213)+1,1))),"")</f>
        <v>44301</v>
      </c>
      <c r="C214" s="33">
        <f ca="1">IF(B214&lt;&gt;"",IF(AND(MONTH(B214)=1,DAY(B214)=1),C213*(1+$H$10),C213),"")</f>
        <v>59098.217751562508</v>
      </c>
      <c r="D214" s="33">
        <f ca="1">IF(C214&lt;&gt;"",C214*$H$8/24,"")</f>
        <v>147.74554437890626</v>
      </c>
      <c r="E214" s="33">
        <f ca="1">IF(D214&lt;&gt;"",C214*$H$9/24,"")</f>
        <v>73.87277218945313</v>
      </c>
      <c r="F214" s="33">
        <f ca="1">IF(E214&lt;&gt;"",F213*(1+$H$11-$H$13)^YEARFRAC(B213,B214,1)+D214+E214,"")</f>
        <v>107063.47636899902</v>
      </c>
      <c r="G214" s="33">
        <f ca="1">IF(E214&lt;&gt;"",F213*((1+$H$11)^YEARFRAC(B213,B214,1)-(1+$H$11-$H$13)^YEARFRAC(B213,B214,1)),"")</f>
        <v>78.088861644242755</v>
      </c>
      <c r="I214" s="30" t="str">
        <f ca="1">IFERROR(IF(YEARFRAC($I$28,DATE(YEAR(I213),MONTH(I213)+1,1))&gt;$H$17,"",DATE(YEAR(I213),MONTH(I213)+1,1)),"")</f>
        <v/>
      </c>
      <c r="J214" s="33" t="str">
        <f ca="1">IF(I214&lt;&gt;"",(J213-K213)*(1+($H$12-$H$13)/12),"")</f>
        <v/>
      </c>
      <c r="K214" s="33" t="str">
        <f ca="1">IF(J214&lt;&gt;"",-PMT(($H$12-$H$13)/12,12*$H$17,$J$28,0,1),"")</f>
        <v/>
      </c>
      <c r="L214" s="33" t="str">
        <f ca="1">IF(K214&lt;&gt;"",J214*$H$13/12,"")</f>
        <v/>
      </c>
    </row>
    <row r="215" spans="2:12" x14ac:dyDescent="0.3">
      <c r="B215" s="30">
        <f ca="1">IFERROR(IF(YEARFRAC($B$28,IF(DATE(YEAR(B214),MONTH(B214),15)&gt;B214,DATE(YEAR(B214),MONTH(B214),15),DATE(YEAR(B214),MONTH(B214)+1,1)))&gt;$H$16,"",IF(DATE(YEAR(B214),MONTH(B214),15)&gt;B214,DATE(YEAR(B214),MONTH(B214),15),DATE(YEAR(B214),MONTH(B214)+1,1))),"")</f>
        <v>44317</v>
      </c>
      <c r="C215" s="33">
        <f ca="1">IF(B215&lt;&gt;"",IF(AND(MONTH(B215)=1,DAY(B215)=1),C214*(1+$H$10),C214),"")</f>
        <v>59098.217751562508</v>
      </c>
      <c r="D215" s="33">
        <f ca="1">IF(C215&lt;&gt;"",C215*$H$8/24,"")</f>
        <v>147.74554437890626</v>
      </c>
      <c r="E215" s="33">
        <f ca="1">IF(D215&lt;&gt;"",C215*$H$9/24,"")</f>
        <v>73.87277218945313</v>
      </c>
      <c r="F215" s="33">
        <f ca="1">IF(E215&lt;&gt;"",F214*(1+$H$11-$H$13)^YEARFRAC(B214,B215,1)+D215+E215,"")</f>
        <v>107469.32340453763</v>
      </c>
      <c r="G215" s="33">
        <f ca="1">IF(E215&lt;&gt;"",F214*((1+$H$11)^YEARFRAC(B214,B215,1)-(1+$H$11-$H$13)^YEARFRAC(B214,B215,1)),"")</f>
        <v>89.588090899481585</v>
      </c>
      <c r="I215" s="30" t="str">
        <f ca="1">IFERROR(IF(YEARFRAC($I$28,DATE(YEAR(I214),MONTH(I214)+1,1))&gt;$H$17,"",DATE(YEAR(I214),MONTH(I214)+1,1)),"")</f>
        <v/>
      </c>
      <c r="J215" s="33" t="str">
        <f ca="1">IF(I215&lt;&gt;"",(J214-K214)*(1+($H$12-$H$13)/12),"")</f>
        <v/>
      </c>
      <c r="K215" s="33" t="str">
        <f ca="1">IF(J215&lt;&gt;"",-PMT(($H$12-$H$13)/12,12*$H$17,$J$28,0,1),"")</f>
        <v/>
      </c>
      <c r="L215" s="33" t="str">
        <f ca="1">IF(K215&lt;&gt;"",J215*$H$13/12,"")</f>
        <v/>
      </c>
    </row>
    <row r="216" spans="2:12" x14ac:dyDescent="0.3">
      <c r="B216" s="30">
        <f ca="1">IFERROR(IF(YEARFRAC($B$28,IF(DATE(YEAR(B215),MONTH(B215),15)&gt;B215,DATE(YEAR(B215),MONTH(B215),15),DATE(YEAR(B215),MONTH(B215)+1,1)))&gt;$H$16,"",IF(DATE(YEAR(B215),MONTH(B215),15)&gt;B215,DATE(YEAR(B215),MONTH(B215),15),DATE(YEAR(B215),MONTH(B215)+1,1))),"")</f>
        <v>44331</v>
      </c>
      <c r="C216" s="33">
        <f ca="1">IF(B216&lt;&gt;"",IF(AND(MONTH(B216)=1,DAY(B216)=1),C215*(1+$H$10),C215),"")</f>
        <v>59098.217751562508</v>
      </c>
      <c r="D216" s="33">
        <f ca="1">IF(C216&lt;&gt;"",C216*$H$8/24,"")</f>
        <v>147.74554437890626</v>
      </c>
      <c r="E216" s="33">
        <f ca="1">IF(D216&lt;&gt;"",C216*$H$9/24,"")</f>
        <v>73.87277218945313</v>
      </c>
      <c r="F216" s="33">
        <f ca="1">IF(E216&lt;&gt;"",F215*(1+$H$11-$H$13)^YEARFRAC(B215,B216,1)+D216+E216,"")</f>
        <v>107852.7355228189</v>
      </c>
      <c r="G216" s="33">
        <f ca="1">IF(E216&lt;&gt;"",F215*((1+$H$11)^YEARFRAC(B215,B216,1)-(1+$H$11-$H$13)^YEARFRAC(B215,B216,1)),"")</f>
        <v>78.665717475726396</v>
      </c>
      <c r="I216" s="30" t="str">
        <f ca="1">IFERROR(IF(YEARFRAC($I$28,DATE(YEAR(I215),MONTH(I215)+1,1))&gt;$H$17,"",DATE(YEAR(I215),MONTH(I215)+1,1)),"")</f>
        <v/>
      </c>
      <c r="J216" s="33" t="str">
        <f ca="1">IF(I216&lt;&gt;"",(J215-K215)*(1+($H$12-$H$13)/12),"")</f>
        <v/>
      </c>
      <c r="K216" s="33" t="str">
        <f ca="1">IF(J216&lt;&gt;"",-PMT(($H$12-$H$13)/12,12*$H$17,$J$28,0,1),"")</f>
        <v/>
      </c>
      <c r="L216" s="33" t="str">
        <f ca="1">IF(K216&lt;&gt;"",J216*$H$13/12,"")</f>
        <v/>
      </c>
    </row>
    <row r="217" spans="2:12" x14ac:dyDescent="0.3">
      <c r="B217" s="30">
        <f ca="1">IFERROR(IF(YEARFRAC($B$28,IF(DATE(YEAR(B216),MONTH(B216),15)&gt;B216,DATE(YEAR(B216),MONTH(B216),15),DATE(YEAR(B216),MONTH(B216)+1,1)))&gt;$H$16,"",IF(DATE(YEAR(B216),MONTH(B216),15)&gt;B216,DATE(YEAR(B216),MONTH(B216),15),DATE(YEAR(B216),MONTH(B216)+1,1))),"")</f>
        <v>44348</v>
      </c>
      <c r="C217" s="33">
        <f ca="1">IF(B217&lt;&gt;"",IF(AND(MONTH(B217)=1,DAY(B217)=1),C216*(1+$H$10),C216),"")</f>
        <v>59098.217751562508</v>
      </c>
      <c r="D217" s="33">
        <f ca="1">IF(C217&lt;&gt;"",C217*$H$8/24,"")</f>
        <v>147.74554437890626</v>
      </c>
      <c r="E217" s="33">
        <f ca="1">IF(D217&lt;&gt;"",C217*$H$9/24,"")</f>
        <v>73.87277218945313</v>
      </c>
      <c r="F217" s="33">
        <f ca="1">IF(E217&lt;&gt;"",F216*(1+$H$11-$H$13)^YEARFRAC(B216,B217,1)+D217+E217,"")</f>
        <v>108271.55044502942</v>
      </c>
      <c r="G217" s="33">
        <f ca="1">IF(E217&lt;&gt;"",F216*((1+$H$11)^YEARFRAC(B216,B217,1)-(1+$H$11-$H$13)^YEARFRAC(B216,B217,1)),"")</f>
        <v>95.901863275863704</v>
      </c>
      <c r="I217" s="30" t="str">
        <f ca="1">IFERROR(IF(YEARFRAC($I$28,DATE(YEAR(I216),MONTH(I216)+1,1))&gt;$H$17,"",DATE(YEAR(I216),MONTH(I216)+1,1)),"")</f>
        <v/>
      </c>
      <c r="J217" s="33" t="str">
        <f ca="1">IF(I217&lt;&gt;"",(J216-K216)*(1+($H$12-$H$13)/12),"")</f>
        <v/>
      </c>
      <c r="K217" s="33" t="str">
        <f ca="1">IF(J217&lt;&gt;"",-PMT(($H$12-$H$13)/12,12*$H$17,$J$28,0,1),"")</f>
        <v/>
      </c>
      <c r="L217" s="33" t="str">
        <f ca="1">IF(K217&lt;&gt;"",J217*$H$13/12,"")</f>
        <v/>
      </c>
    </row>
    <row r="218" spans="2:12" x14ac:dyDescent="0.3">
      <c r="B218" s="30">
        <f ca="1">IFERROR(IF(YEARFRAC($B$28,IF(DATE(YEAR(B217),MONTH(B217),15)&gt;B217,DATE(YEAR(B217),MONTH(B217),15),DATE(YEAR(B217),MONTH(B217)+1,1)))&gt;$H$16,"",IF(DATE(YEAR(B217),MONTH(B217),15)&gt;B217,DATE(YEAR(B217),MONTH(B217),15),DATE(YEAR(B217),MONTH(B217)+1,1))),"")</f>
        <v>44362</v>
      </c>
      <c r="C218" s="33">
        <f ca="1">IF(B218&lt;&gt;"",IF(AND(MONTH(B218)=1,DAY(B218)=1),C217*(1+$H$10),C217),"")</f>
        <v>59098.217751562508</v>
      </c>
      <c r="D218" s="33">
        <f ca="1">IF(C218&lt;&gt;"",C218*$H$8/24,"")</f>
        <v>147.74554437890626</v>
      </c>
      <c r="E218" s="33">
        <f ca="1">IF(D218&lt;&gt;"",C218*$H$9/24,"")</f>
        <v>73.87277218945313</v>
      </c>
      <c r="F218" s="33">
        <f ca="1">IF(E218&lt;&gt;"",F217*(1+$H$11-$H$13)^YEARFRAC(B217,B218,1)+D218+E218,"")</f>
        <v>108656.17030667973</v>
      </c>
      <c r="G218" s="33">
        <f ca="1">IF(E218&lt;&gt;"",F217*((1+$H$11)^YEARFRAC(B217,B218,1)-(1+$H$11-$H$13)^YEARFRAC(B217,B218,1)),"")</f>
        <v>79.252934029432282</v>
      </c>
      <c r="I218" s="30" t="str">
        <f ca="1">IFERROR(IF(YEARFRAC($I$28,DATE(YEAR(I217),MONTH(I217)+1,1))&gt;$H$17,"",DATE(YEAR(I217),MONTH(I217)+1,1)),"")</f>
        <v/>
      </c>
      <c r="J218" s="33" t="str">
        <f ca="1">IF(I218&lt;&gt;"",(J217-K217)*(1+($H$12-$H$13)/12),"")</f>
        <v/>
      </c>
      <c r="K218" s="33" t="str">
        <f ca="1">IF(J218&lt;&gt;"",-PMT(($H$12-$H$13)/12,12*$H$17,$J$28,0,1),"")</f>
        <v/>
      </c>
      <c r="L218" s="33" t="str">
        <f ca="1">IF(K218&lt;&gt;"",J218*$H$13/12,"")</f>
        <v/>
      </c>
    </row>
    <row r="219" spans="2:12" x14ac:dyDescent="0.3">
      <c r="B219" s="30">
        <f ca="1">IFERROR(IF(YEARFRAC($B$28,IF(DATE(YEAR(B218),MONTH(B218),15)&gt;B218,DATE(YEAR(B218),MONTH(B218),15),DATE(YEAR(B218),MONTH(B218)+1,1)))&gt;$H$16,"",IF(DATE(YEAR(B218),MONTH(B218),15)&gt;B218,DATE(YEAR(B218),MONTH(B218),15),DATE(YEAR(B218),MONTH(B218)+1,1))),"")</f>
        <v>44378</v>
      </c>
      <c r="C219" s="33">
        <f ca="1">IF(B219&lt;&gt;"",IF(AND(MONTH(B219)=1,DAY(B219)=1),C218*(1+$H$10),C218),"")</f>
        <v>59098.217751562508</v>
      </c>
      <c r="D219" s="33">
        <f ca="1">IF(C219&lt;&gt;"",C219*$H$8/24,"")</f>
        <v>147.74554437890626</v>
      </c>
      <c r="E219" s="33">
        <f ca="1">IF(D219&lt;&gt;"",C219*$H$9/24,"")</f>
        <v>73.87277218945313</v>
      </c>
      <c r="F219" s="33">
        <f ca="1">IF(E219&lt;&gt;"",F218*(1+$H$11-$H$13)^YEARFRAC(B218,B219,1)+D219+E219,"")</f>
        <v>109064.75795903559</v>
      </c>
      <c r="G219" s="33">
        <f ca="1">IF(E219&lt;&gt;"",F218*((1+$H$11)^YEARFRAC(B218,B219,1)-(1+$H$11-$H$13)^YEARFRAC(B218,B219,1)),"")</f>
        <v>90.920818119847723</v>
      </c>
      <c r="I219" s="30" t="str">
        <f ca="1">IFERROR(IF(YEARFRAC($I$28,DATE(YEAR(I218),MONTH(I218)+1,1))&gt;$H$17,"",DATE(YEAR(I218),MONTH(I218)+1,1)),"")</f>
        <v/>
      </c>
      <c r="J219" s="33" t="str">
        <f ca="1">IF(I219&lt;&gt;"",(J218-K218)*(1+($H$12-$H$13)/12),"")</f>
        <v/>
      </c>
      <c r="K219" s="33" t="str">
        <f ca="1">IF(J219&lt;&gt;"",-PMT(($H$12-$H$13)/12,12*$H$17,$J$28,0,1),"")</f>
        <v/>
      </c>
      <c r="L219" s="33" t="str">
        <f ca="1">IF(K219&lt;&gt;"",J219*$H$13/12,"")</f>
        <v/>
      </c>
    </row>
    <row r="220" spans="2:12" x14ac:dyDescent="0.3">
      <c r="B220" s="30">
        <f ca="1">IFERROR(IF(YEARFRAC($B$28,IF(DATE(YEAR(B219),MONTH(B219),15)&gt;B219,DATE(YEAR(B219),MONTH(B219),15),DATE(YEAR(B219),MONTH(B219)+1,1)))&gt;$H$16,"",IF(DATE(YEAR(B219),MONTH(B219),15)&gt;B219,DATE(YEAR(B219),MONTH(B219),15),DATE(YEAR(B219),MONTH(B219)+1,1))),"")</f>
        <v>44392</v>
      </c>
      <c r="C220" s="33">
        <f ca="1">IF(B220&lt;&gt;"",IF(AND(MONTH(B220)=1,DAY(B220)=1),C219*(1+$H$10),C219),"")</f>
        <v>59098.217751562508</v>
      </c>
      <c r="D220" s="33">
        <f ca="1">IF(C220&lt;&gt;"",C220*$H$8/24,"")</f>
        <v>147.74554437890626</v>
      </c>
      <c r="E220" s="33">
        <f ca="1">IF(D220&lt;&gt;"",C220*$H$9/24,"")</f>
        <v>73.87277218945313</v>
      </c>
      <c r="F220" s="33">
        <f ca="1">IF(E220&lt;&gt;"",F219*(1+$H$11-$H$13)^YEARFRAC(B219,B220,1)+D220+E220,"")</f>
        <v>109450.57198526397</v>
      </c>
      <c r="G220" s="33">
        <f ca="1">IF(E220&lt;&gt;"",F219*((1+$H$11)^YEARFRAC(B219,B220,1)-(1+$H$11-$H$13)^YEARFRAC(B219,B220,1)),"")</f>
        <v>79.833548443105954</v>
      </c>
      <c r="I220" s="30" t="str">
        <f ca="1">IFERROR(IF(YEARFRAC($I$28,DATE(YEAR(I219),MONTH(I219)+1,1))&gt;$H$17,"",DATE(YEAR(I219),MONTH(I219)+1,1)),"")</f>
        <v/>
      </c>
      <c r="J220" s="33" t="str">
        <f ca="1">IF(I220&lt;&gt;"",(J219-K219)*(1+($H$12-$H$13)/12),"")</f>
        <v/>
      </c>
      <c r="K220" s="33" t="str">
        <f ca="1">IF(J220&lt;&gt;"",-PMT(($H$12-$H$13)/12,12*$H$17,$J$28,0,1),"")</f>
        <v/>
      </c>
      <c r="L220" s="33" t="str">
        <f ca="1">IF(K220&lt;&gt;"",J220*$H$13/12,"")</f>
        <v/>
      </c>
    </row>
    <row r="221" spans="2:12" x14ac:dyDescent="0.3">
      <c r="B221" s="30">
        <f ca="1">IFERROR(IF(YEARFRAC($B$28,IF(DATE(YEAR(B220),MONTH(B220),15)&gt;B220,DATE(YEAR(B220),MONTH(B220),15),DATE(YEAR(B220),MONTH(B220)+1,1)))&gt;$H$16,"",IF(DATE(YEAR(B220),MONTH(B220),15)&gt;B220,DATE(YEAR(B220),MONTH(B220),15),DATE(YEAR(B220),MONTH(B220)+1,1))),"")</f>
        <v>44409</v>
      </c>
      <c r="C221" s="33">
        <f ca="1">IF(B221&lt;&gt;"",IF(AND(MONTH(B221)=1,DAY(B221)=1),C220*(1+$H$10),C220),"")</f>
        <v>59098.217751562508</v>
      </c>
      <c r="D221" s="33">
        <f ca="1">IF(C221&lt;&gt;"",C221*$H$8/24,"")</f>
        <v>147.74554437890626</v>
      </c>
      <c r="E221" s="33">
        <f ca="1">IF(D221&lt;&gt;"",C221*$H$9/24,"")</f>
        <v>73.87277218945313</v>
      </c>
      <c r="F221" s="33">
        <f ca="1">IF(E221&lt;&gt;"",F220*(1+$H$11-$H$13)^YEARFRAC(B220,B221,1)+D221+E221,"")</f>
        <v>109872.3083718698</v>
      </c>
      <c r="G221" s="33">
        <f ca="1">IF(E221&lt;&gt;"",F220*((1+$H$11)^YEARFRAC(B220,B221,1)-(1+$H$11-$H$13)^YEARFRAC(B220,B221,1)),"")</f>
        <v>97.322647767010679</v>
      </c>
      <c r="I221" s="30" t="str">
        <f ca="1">IFERROR(IF(YEARFRAC($I$28,DATE(YEAR(I220),MONTH(I220)+1,1))&gt;$H$17,"",DATE(YEAR(I220),MONTH(I220)+1,1)),"")</f>
        <v/>
      </c>
      <c r="J221" s="33" t="str">
        <f ca="1">IF(I221&lt;&gt;"",(J220-K220)*(1+($H$12-$H$13)/12),"")</f>
        <v/>
      </c>
      <c r="K221" s="33" t="str">
        <f ca="1">IF(J221&lt;&gt;"",-PMT(($H$12-$H$13)/12,12*$H$17,$J$28,0,1),"")</f>
        <v/>
      </c>
      <c r="L221" s="33" t="str">
        <f ca="1">IF(K221&lt;&gt;"",J221*$H$13/12,"")</f>
        <v/>
      </c>
    </row>
    <row r="222" spans="2:12" x14ac:dyDescent="0.3">
      <c r="B222" s="30">
        <f ca="1">IFERROR(IF(YEARFRAC($B$28,IF(DATE(YEAR(B221),MONTH(B221),15)&gt;B221,DATE(YEAR(B221),MONTH(B221),15),DATE(YEAR(B221),MONTH(B221)+1,1)))&gt;$H$16,"",IF(DATE(YEAR(B221),MONTH(B221),15)&gt;B221,DATE(YEAR(B221),MONTH(B221),15),DATE(YEAR(B221),MONTH(B221)+1,1))),"")</f>
        <v>44423</v>
      </c>
      <c r="C222" s="33">
        <f ca="1">IF(B222&lt;&gt;"",IF(AND(MONTH(B222)=1,DAY(B222)=1),C221*(1+$H$10),C221),"")</f>
        <v>59098.217751562508</v>
      </c>
      <c r="D222" s="33">
        <f ca="1">IF(C222&lt;&gt;"",C222*$H$8/24,"")</f>
        <v>147.74554437890626</v>
      </c>
      <c r="E222" s="33">
        <f ca="1">IF(D222&lt;&gt;"",C222*$H$9/24,"")</f>
        <v>73.87277218945313</v>
      </c>
      <c r="F222" s="33">
        <f ca="1">IF(E222&lt;&gt;"",F221*(1+$H$11-$H$13)^YEARFRAC(B221,B222,1)+D222+E222,"")</f>
        <v>110259.33815574166</v>
      </c>
      <c r="G222" s="33">
        <f ca="1">IF(E222&lt;&gt;"",F221*((1+$H$11)^YEARFRAC(B221,B222,1)-(1+$H$11-$H$13)^YEARFRAC(B221,B222,1)),"")</f>
        <v>80.424661614855395</v>
      </c>
      <c r="I222" s="30" t="str">
        <f ca="1">IFERROR(IF(YEARFRAC($I$28,DATE(YEAR(I221),MONTH(I221)+1,1))&gt;$H$17,"",DATE(YEAR(I221),MONTH(I221)+1,1)),"")</f>
        <v/>
      </c>
      <c r="J222" s="33" t="str">
        <f ca="1">IF(I222&lt;&gt;"",(J221-K221)*(1+($H$12-$H$13)/12),"")</f>
        <v/>
      </c>
      <c r="K222" s="33" t="str">
        <f ca="1">IF(J222&lt;&gt;"",-PMT(($H$12-$H$13)/12,12*$H$17,$J$28,0,1),"")</f>
        <v/>
      </c>
      <c r="L222" s="33" t="str">
        <f ca="1">IF(K222&lt;&gt;"",J222*$H$13/12,"")</f>
        <v/>
      </c>
    </row>
    <row r="223" spans="2:12" x14ac:dyDescent="0.3">
      <c r="B223" s="30">
        <f ca="1">IFERROR(IF(YEARFRAC($B$28,IF(DATE(YEAR(B222),MONTH(B222),15)&gt;B222,DATE(YEAR(B222),MONTH(B222),15),DATE(YEAR(B222),MONTH(B222)+1,1)))&gt;$H$16,"",IF(DATE(YEAR(B222),MONTH(B222),15)&gt;B222,DATE(YEAR(B222),MONTH(B222),15),DATE(YEAR(B222),MONTH(B222)+1,1))),"")</f>
        <v>44440</v>
      </c>
      <c r="C223" s="33">
        <f ca="1">IF(B223&lt;&gt;"",IF(AND(MONTH(B223)=1,DAY(B223)=1),C222*(1+$H$10),C222),"")</f>
        <v>59098.217751562508</v>
      </c>
      <c r="D223" s="33">
        <f ca="1">IF(C223&lt;&gt;"",C223*$H$8/24,"")</f>
        <v>147.74554437890626</v>
      </c>
      <c r="E223" s="33">
        <f ca="1">IF(D223&lt;&gt;"",C223*$H$9/24,"")</f>
        <v>73.87277218945313</v>
      </c>
      <c r="F223" s="33">
        <f ca="1">IF(E223&lt;&gt;"",F222*(1+$H$11-$H$13)^YEARFRAC(B222,B223,1)+D223+E223,"")</f>
        <v>110682.55328039528</v>
      </c>
      <c r="G223" s="33">
        <f ca="1">IF(E223&lt;&gt;"",F222*((1+$H$11)^YEARFRAC(B222,B223,1)-(1+$H$11-$H$13)^YEARFRAC(B222,B223,1)),"")</f>
        <v>98.041796728113155</v>
      </c>
      <c r="I223" s="30" t="str">
        <f ca="1">IFERROR(IF(YEARFRAC($I$28,DATE(YEAR(I222),MONTH(I222)+1,1))&gt;$H$17,"",DATE(YEAR(I222),MONTH(I222)+1,1)),"")</f>
        <v/>
      </c>
      <c r="J223" s="33" t="str">
        <f ca="1">IF(I223&lt;&gt;"",(J222-K222)*(1+($H$12-$H$13)/12),"")</f>
        <v/>
      </c>
      <c r="K223" s="33" t="str">
        <f ca="1">IF(J223&lt;&gt;"",-PMT(($H$12-$H$13)/12,12*$H$17,$J$28,0,1),"")</f>
        <v/>
      </c>
      <c r="L223" s="33" t="str">
        <f ca="1">IF(K223&lt;&gt;"",J223*$H$13/12,"")</f>
        <v/>
      </c>
    </row>
    <row r="224" spans="2:12" x14ac:dyDescent="0.3">
      <c r="B224" s="30">
        <f ca="1">IFERROR(IF(YEARFRAC($B$28,IF(DATE(YEAR(B223),MONTH(B223),15)&gt;B223,DATE(YEAR(B223),MONTH(B223),15),DATE(YEAR(B223),MONTH(B223)+1,1)))&gt;$H$16,"",IF(DATE(YEAR(B223),MONTH(B223),15)&gt;B223,DATE(YEAR(B223),MONTH(B223),15),DATE(YEAR(B223),MONTH(B223)+1,1))),"")</f>
        <v>44454</v>
      </c>
      <c r="C224" s="33">
        <f ca="1">IF(B224&lt;&gt;"",IF(AND(MONTH(B224)=1,DAY(B224)=1),C223*(1+$H$10),C223),"")</f>
        <v>59098.217751562508</v>
      </c>
      <c r="D224" s="33">
        <f ca="1">IF(C224&lt;&gt;"",C224*$H$8/24,"")</f>
        <v>147.74554437890626</v>
      </c>
      <c r="E224" s="33">
        <f ca="1">IF(D224&lt;&gt;"",C224*$H$9/24,"")</f>
        <v>73.87277218945313</v>
      </c>
      <c r="F224" s="33">
        <f ca="1">IF(E224&lt;&gt;"",F223*(1+$H$11-$H$13)^YEARFRAC(B223,B224,1)+D224+E224,"")</f>
        <v>111070.80287844215</v>
      </c>
      <c r="G224" s="33">
        <f ca="1">IF(E224&lt;&gt;"",F223*((1+$H$11)^YEARFRAC(B223,B224,1)-(1+$H$11-$H$13)^YEARFRAC(B223,B224,1)),"")</f>
        <v>81.017747111637448</v>
      </c>
      <c r="I224" s="30" t="str">
        <f ca="1">IFERROR(IF(YEARFRAC($I$28,DATE(YEAR(I223),MONTH(I223)+1,1))&gt;$H$17,"",DATE(YEAR(I223),MONTH(I223)+1,1)),"")</f>
        <v/>
      </c>
      <c r="J224" s="33" t="str">
        <f ca="1">IF(I224&lt;&gt;"",(J223-K223)*(1+($H$12-$H$13)/12),"")</f>
        <v/>
      </c>
      <c r="K224" s="33" t="str">
        <f ca="1">IF(J224&lt;&gt;"",-PMT(($H$12-$H$13)/12,12*$H$17,$J$28,0,1),"")</f>
        <v/>
      </c>
      <c r="L224" s="33" t="str">
        <f ca="1">IF(K224&lt;&gt;"",J224*$H$13/12,"")</f>
        <v/>
      </c>
    </row>
    <row r="225" spans="2:12" x14ac:dyDescent="0.3">
      <c r="B225" s="30">
        <f ca="1">IFERROR(IF(YEARFRAC($B$28,IF(DATE(YEAR(B224),MONTH(B224),15)&gt;B224,DATE(YEAR(B224),MONTH(B224),15),DATE(YEAR(B224),MONTH(B224)+1,1)))&gt;$H$16,"",IF(DATE(YEAR(B224),MONTH(B224),15)&gt;B224,DATE(YEAR(B224),MONTH(B224),15),DATE(YEAR(B224),MONTH(B224)+1,1))),"")</f>
        <v>44470</v>
      </c>
      <c r="C225" s="33">
        <f ca="1">IF(B225&lt;&gt;"",IF(AND(MONTH(B225)=1,DAY(B225)=1),C224*(1+$H$10),C224),"")</f>
        <v>59098.217751562508</v>
      </c>
      <c r="D225" s="33">
        <f ca="1">IF(C225&lt;&gt;"",C225*$H$8/24,"")</f>
        <v>147.74554437890626</v>
      </c>
      <c r="E225" s="33">
        <f ca="1">IF(D225&lt;&gt;"",C225*$H$9/24,"")</f>
        <v>73.87277218945313</v>
      </c>
      <c r="F225" s="33">
        <f ca="1">IF(E225&lt;&gt;"",F224*(1+$H$11-$H$13)^YEARFRAC(B224,B225,1)+D225+E225,"")</f>
        <v>111483.54549270066</v>
      </c>
      <c r="G225" s="33">
        <f ca="1">IF(E225&lt;&gt;"",F224*((1+$H$11)^YEARFRAC(B224,B225,1)-(1+$H$11-$H$13)^YEARFRAC(B224,B225,1)),"")</f>
        <v>92.941323428141061</v>
      </c>
      <c r="I225" s="30" t="str">
        <f ca="1">IFERROR(IF(YEARFRAC($I$28,DATE(YEAR(I224),MONTH(I224)+1,1))&gt;$H$17,"",DATE(YEAR(I224),MONTH(I224)+1,1)),"")</f>
        <v/>
      </c>
      <c r="J225" s="33" t="str">
        <f ca="1">IF(I225&lt;&gt;"",(J224-K224)*(1+($H$12-$H$13)/12),"")</f>
        <v/>
      </c>
      <c r="K225" s="33" t="str">
        <f ca="1">IF(J225&lt;&gt;"",-PMT(($H$12-$H$13)/12,12*$H$17,$J$28,0,1),"")</f>
        <v/>
      </c>
      <c r="L225" s="33" t="str">
        <f ca="1">IF(K225&lt;&gt;"",J225*$H$13/12,"")</f>
        <v/>
      </c>
    </row>
    <row r="226" spans="2:12" x14ac:dyDescent="0.3">
      <c r="B226" s="30">
        <f ca="1">IFERROR(IF(YEARFRAC($B$28,IF(DATE(YEAR(B225),MONTH(B225),15)&gt;B225,DATE(YEAR(B225),MONTH(B225),15),DATE(YEAR(B225),MONTH(B225)+1,1)))&gt;$H$16,"",IF(DATE(YEAR(B225),MONTH(B225),15)&gt;B225,DATE(YEAR(B225),MONTH(B225),15),DATE(YEAR(B225),MONTH(B225)+1,1))),"")</f>
        <v>44484</v>
      </c>
      <c r="C226" s="33">
        <f ca="1">IF(B226&lt;&gt;"",IF(AND(MONTH(B226)=1,DAY(B226)=1),C225*(1+$H$10),C225),"")</f>
        <v>59098.217751562508</v>
      </c>
      <c r="D226" s="33">
        <f ca="1">IF(C226&lt;&gt;"",C226*$H$8/24,"")</f>
        <v>147.74554437890626</v>
      </c>
      <c r="E226" s="33">
        <f ca="1">IF(D226&lt;&gt;"",C226*$H$9/24,"")</f>
        <v>73.87277218945313</v>
      </c>
      <c r="F226" s="33">
        <f ca="1">IF(E226&lt;&gt;"",F225*(1+$H$11-$H$13)^YEARFRAC(B225,B226,1)+D226+E226,"")</f>
        <v>111873.00097509728</v>
      </c>
      <c r="G226" s="33">
        <f ca="1">IF(E226&lt;&gt;"",F225*((1+$H$11)^YEARFRAC(B225,B226,1)-(1+$H$11-$H$13)^YEARFRAC(B225,B226,1)),"")</f>
        <v>81.604059792106142</v>
      </c>
      <c r="I226" s="30" t="str">
        <f ca="1">IFERROR(IF(YEARFRAC($I$28,DATE(YEAR(I225),MONTH(I225)+1,1))&gt;$H$17,"",DATE(YEAR(I225),MONTH(I225)+1,1)),"")</f>
        <v/>
      </c>
      <c r="J226" s="33" t="str">
        <f ca="1">IF(I226&lt;&gt;"",(J225-K225)*(1+($H$12-$H$13)/12),"")</f>
        <v/>
      </c>
      <c r="K226" s="33" t="str">
        <f ca="1">IF(J226&lt;&gt;"",-PMT(($H$12-$H$13)/12,12*$H$17,$J$28,0,1),"")</f>
        <v/>
      </c>
      <c r="L226" s="33" t="str">
        <f ca="1">IF(K226&lt;&gt;"",J226*$H$13/12,"")</f>
        <v/>
      </c>
    </row>
    <row r="227" spans="2:12" x14ac:dyDescent="0.3">
      <c r="B227" s="30">
        <f ca="1">IFERROR(IF(YEARFRAC($B$28,IF(DATE(YEAR(B226),MONTH(B226),15)&gt;B226,DATE(YEAR(B226),MONTH(B226),15),DATE(YEAR(B226),MONTH(B226)+1,1)))&gt;$H$16,"",IF(DATE(YEAR(B226),MONTH(B226),15)&gt;B226,DATE(YEAR(B226),MONTH(B226),15),DATE(YEAR(B226),MONTH(B226)+1,1))),"")</f>
        <v>44501</v>
      </c>
      <c r="C227" s="33">
        <f ca="1">IF(B227&lt;&gt;"",IF(AND(MONTH(B227)=1,DAY(B227)=1),C226*(1+$H$10),C226),"")</f>
        <v>59098.217751562508</v>
      </c>
      <c r="D227" s="33">
        <f ca="1">IF(C227&lt;&gt;"",C227*$H$8/24,"")</f>
        <v>147.74554437890626</v>
      </c>
      <c r="E227" s="33">
        <f ca="1">IF(D227&lt;&gt;"",C227*$H$9/24,"")</f>
        <v>73.87277218945313</v>
      </c>
      <c r="F227" s="33">
        <f ca="1">IF(E227&lt;&gt;"",F226*(1+$H$11-$H$13)^YEARFRAC(B226,B227,1)+D227+E227,"")</f>
        <v>112299.16650086115</v>
      </c>
      <c r="G227" s="33">
        <f ca="1">IF(E227&lt;&gt;"",F226*((1+$H$11)^YEARFRAC(B226,B227,1)-(1+$H$11-$H$13)^YEARFRAC(B226,B227,1)),"")</f>
        <v>99.47665390002463</v>
      </c>
      <c r="I227" s="30" t="str">
        <f ca="1">IFERROR(IF(YEARFRAC($I$28,DATE(YEAR(I226),MONTH(I226)+1,1))&gt;$H$17,"",DATE(YEAR(I226),MONTH(I226)+1,1)),"")</f>
        <v/>
      </c>
      <c r="J227" s="33" t="str">
        <f ca="1">IF(I227&lt;&gt;"",(J226-K226)*(1+($H$12-$H$13)/12),"")</f>
        <v/>
      </c>
      <c r="K227" s="33" t="str">
        <f ca="1">IF(J227&lt;&gt;"",-PMT(($H$12-$H$13)/12,12*$H$17,$J$28,0,1),"")</f>
        <v/>
      </c>
      <c r="L227" s="33" t="str">
        <f ca="1">IF(K227&lt;&gt;"",J227*$H$13/12,"")</f>
        <v/>
      </c>
    </row>
    <row r="228" spans="2:12" x14ac:dyDescent="0.3">
      <c r="B228" s="30">
        <f ca="1">IFERROR(IF(YEARFRAC($B$28,IF(DATE(YEAR(B227),MONTH(B227),15)&gt;B227,DATE(YEAR(B227),MONTH(B227),15),DATE(YEAR(B227),MONTH(B227)+1,1)))&gt;$H$16,"",IF(DATE(YEAR(B227),MONTH(B227),15)&gt;B227,DATE(YEAR(B227),MONTH(B227),15),DATE(YEAR(B227),MONTH(B227)+1,1))),"")</f>
        <v>44515</v>
      </c>
      <c r="C228" s="33">
        <f ca="1">IF(B228&lt;&gt;"",IF(AND(MONTH(B228)=1,DAY(B228)=1),C227*(1+$H$10),C227),"")</f>
        <v>59098.217751562508</v>
      </c>
      <c r="D228" s="33">
        <f ca="1">IF(C228&lt;&gt;"",C228*$H$8/24,"")</f>
        <v>147.74554437890626</v>
      </c>
      <c r="E228" s="33">
        <f ca="1">IF(D228&lt;&gt;"",C228*$H$9/24,"")</f>
        <v>73.87277218945313</v>
      </c>
      <c r="F228" s="33">
        <f ca="1">IF(E228&lt;&gt;"",F227*(1+$H$11-$H$13)^YEARFRAC(B227,B228,1)+D228+E228,"")</f>
        <v>112689.84989108752</v>
      </c>
      <c r="G228" s="33">
        <f ca="1">IF(E228&lt;&gt;"",F227*((1+$H$11)^YEARFRAC(B227,B228,1)-(1+$H$11-$H$13)^YEARFRAC(B227,B228,1)),"")</f>
        <v>82.201080502413419</v>
      </c>
      <c r="I228" s="30" t="str">
        <f ca="1">IFERROR(IF(YEARFRAC($I$28,DATE(YEAR(I227),MONTH(I227)+1,1))&gt;$H$17,"",DATE(YEAR(I227),MONTH(I227)+1,1)),"")</f>
        <v/>
      </c>
      <c r="J228" s="33" t="str">
        <f ca="1">IF(I228&lt;&gt;"",(J227-K227)*(1+($H$12-$H$13)/12),"")</f>
        <v/>
      </c>
      <c r="K228" s="33" t="str">
        <f ca="1">IF(J228&lt;&gt;"",-PMT(($H$12-$H$13)/12,12*$H$17,$J$28,0,1),"")</f>
        <v/>
      </c>
      <c r="L228" s="33" t="str">
        <f ca="1">IF(K228&lt;&gt;"",J228*$H$13/12,"")</f>
        <v/>
      </c>
    </row>
    <row r="229" spans="2:12" x14ac:dyDescent="0.3">
      <c r="B229" s="30">
        <f ca="1">IFERROR(IF(YEARFRAC($B$28,IF(DATE(YEAR(B228),MONTH(B228),15)&gt;B228,DATE(YEAR(B228),MONTH(B228),15),DATE(YEAR(B228),MONTH(B228)+1,1)))&gt;$H$16,"",IF(DATE(YEAR(B228),MONTH(B228),15)&gt;B228,DATE(YEAR(B228),MONTH(B228),15),DATE(YEAR(B228),MONTH(B228)+1,1))),"")</f>
        <v>44531</v>
      </c>
      <c r="C229" s="33">
        <f ca="1">IF(B229&lt;&gt;"",IF(AND(MONTH(B229)=1,DAY(B229)=1),C228*(1+$H$10),C228),"")</f>
        <v>59098.217751562508</v>
      </c>
      <c r="D229" s="33">
        <f ca="1">IF(C229&lt;&gt;"",C229*$H$8/24,"")</f>
        <v>147.74554437890626</v>
      </c>
      <c r="E229" s="33">
        <f ca="1">IF(D229&lt;&gt;"",C229*$H$9/24,"")</f>
        <v>73.87277218945313</v>
      </c>
      <c r="F229" s="33">
        <f ca="1">IF(E229&lt;&gt;"",F228*(1+$H$11-$H$13)^YEARFRAC(B228,B229,1)+D229+E229,"")</f>
        <v>113105.37846903046</v>
      </c>
      <c r="G229" s="33">
        <f ca="1">IF(E229&lt;&gt;"",F228*((1+$H$11)^YEARFRAC(B228,B229,1)-(1+$H$11-$H$13)^YEARFRAC(B228,B229,1)),"")</f>
        <v>94.296102255231403</v>
      </c>
      <c r="I229" s="30" t="str">
        <f ca="1">IFERROR(IF(YEARFRAC($I$28,DATE(YEAR(I228),MONTH(I228)+1,1))&gt;$H$17,"",DATE(YEAR(I228),MONTH(I228)+1,1)),"")</f>
        <v/>
      </c>
      <c r="J229" s="33" t="str">
        <f ca="1">IF(I229&lt;&gt;"",(J228-K228)*(1+($H$12-$H$13)/12),"")</f>
        <v/>
      </c>
      <c r="K229" s="33" t="str">
        <f ca="1">IF(J229&lt;&gt;"",-PMT(($H$12-$H$13)/12,12*$H$17,$J$28,0,1),"")</f>
        <v/>
      </c>
      <c r="L229" s="33" t="str">
        <f ca="1">IF(K229&lt;&gt;"",J229*$H$13/12,"")</f>
        <v/>
      </c>
    </row>
    <row r="230" spans="2:12" x14ac:dyDescent="0.3">
      <c r="B230" s="30">
        <f ca="1">IFERROR(IF(YEARFRAC($B$28,IF(DATE(YEAR(B229),MONTH(B229),15)&gt;B229,DATE(YEAR(B229),MONTH(B229),15),DATE(YEAR(B229),MONTH(B229)+1,1)))&gt;$H$16,"",IF(DATE(YEAR(B229),MONTH(B229),15)&gt;B229,DATE(YEAR(B229),MONTH(B229),15),DATE(YEAR(B229),MONTH(B229)+1,1))),"")</f>
        <v>44545</v>
      </c>
      <c r="C230" s="33">
        <f ca="1">IF(B230&lt;&gt;"",IF(AND(MONTH(B230)=1,DAY(B230)=1),C229*(1+$H$10),C229),"")</f>
        <v>59098.217751562508</v>
      </c>
      <c r="D230" s="33">
        <f ca="1">IF(C230&lt;&gt;"",C230*$H$8/24,"")</f>
        <v>147.74554437890626</v>
      </c>
      <c r="E230" s="33">
        <f ca="1">IF(D230&lt;&gt;"",C230*$H$9/24,"")</f>
        <v>73.87277218945313</v>
      </c>
      <c r="F230" s="33">
        <f ca="1">IF(E230&lt;&gt;"",F229*(1+$H$11-$H$13)^YEARFRAC(B229,B230,1)+D230+E230,"")</f>
        <v>113497.27560188761</v>
      </c>
      <c r="G230" s="33">
        <f ca="1">IF(E230&lt;&gt;"",F229*((1+$H$11)^YEARFRAC(B229,B230,1)-(1+$H$11-$H$13)^YEARFRAC(B229,B230,1)),"")</f>
        <v>82.791213955425178</v>
      </c>
      <c r="I230" s="30" t="str">
        <f ca="1">IFERROR(IF(YEARFRAC($I$28,DATE(YEAR(I229),MONTH(I229)+1,1))&gt;$H$17,"",DATE(YEAR(I229),MONTH(I229)+1,1)),"")</f>
        <v/>
      </c>
      <c r="J230" s="33" t="str">
        <f ca="1">IF(I230&lt;&gt;"",(J229-K229)*(1+($H$12-$H$13)/12),"")</f>
        <v/>
      </c>
      <c r="K230" s="33" t="str">
        <f ca="1">IF(J230&lt;&gt;"",-PMT(($H$12-$H$13)/12,12*$H$17,$J$28,0,1),"")</f>
        <v/>
      </c>
      <c r="L230" s="33" t="str">
        <f ca="1">IF(K230&lt;&gt;"",J230*$H$13/12,"")</f>
        <v/>
      </c>
    </row>
    <row r="231" spans="2:12" x14ac:dyDescent="0.3">
      <c r="B231" s="30">
        <f ca="1">IFERROR(IF(YEARFRAC($B$28,IF(DATE(YEAR(B230),MONTH(B230),15)&gt;B230,DATE(YEAR(B230),MONTH(B230),15),DATE(YEAR(B230),MONTH(B230)+1,1)))&gt;$H$16,"",IF(DATE(YEAR(B230),MONTH(B230),15)&gt;B230,DATE(YEAR(B230),MONTH(B230),15),DATE(YEAR(B230),MONTH(B230)+1,1))),"")</f>
        <v>44562</v>
      </c>
      <c r="C231" s="33">
        <f ca="1">IF(B231&lt;&gt;"",IF(AND(MONTH(B231)=1,DAY(B231)=1),C230*(1+$H$10),C230),"")</f>
        <v>62053.128639140639</v>
      </c>
      <c r="D231" s="33">
        <f ca="1">IF(C231&lt;&gt;"",C231*$H$8/24,"")</f>
        <v>155.13282159785157</v>
      </c>
      <c r="E231" s="33">
        <f ca="1">IF(D231&lt;&gt;"",C231*$H$9/24,"")</f>
        <v>77.566410798925787</v>
      </c>
      <c r="F231" s="33">
        <f ca="1">IF(E231&lt;&gt;"",F230*(1+$H$11-$H$13)^YEARFRAC(B230,B231,1)+D231+E231,"")</f>
        <v>113937.49184708738</v>
      </c>
      <c r="G231" s="33">
        <f ca="1">IF(E231&lt;&gt;"",F230*((1+$H$11)^YEARFRAC(B230,B231,1)-(1+$H$11-$H$13)^YEARFRAC(B230,B231,1)),"")</f>
        <v>100.92094701346117</v>
      </c>
      <c r="I231" s="30" t="str">
        <f ca="1">IFERROR(IF(YEARFRAC($I$28,DATE(YEAR(I230),MONTH(I230)+1,1))&gt;$H$17,"",DATE(YEAR(I230),MONTH(I230)+1,1)),"")</f>
        <v/>
      </c>
      <c r="J231" s="33" t="str">
        <f ca="1">IF(I231&lt;&gt;"",(J230-K230)*(1+($H$12-$H$13)/12),"")</f>
        <v/>
      </c>
      <c r="K231" s="33" t="str">
        <f ca="1">IF(J231&lt;&gt;"",-PMT(($H$12-$H$13)/12,12*$H$17,$J$28,0,1),"")</f>
        <v/>
      </c>
      <c r="L231" s="33" t="str">
        <f ca="1">IF(K231&lt;&gt;"",J231*$H$13/12,"")</f>
        <v/>
      </c>
    </row>
    <row r="232" spans="2:12" x14ac:dyDescent="0.3">
      <c r="B232" s="30">
        <f ca="1">IFERROR(IF(YEARFRAC($B$28,IF(DATE(YEAR(B231),MONTH(B231),15)&gt;B231,DATE(YEAR(B231),MONTH(B231),15),DATE(YEAR(B231),MONTH(B231)+1,1)))&gt;$H$16,"",IF(DATE(YEAR(B231),MONTH(B231),15)&gt;B231,DATE(YEAR(B231),MONTH(B231),15),DATE(YEAR(B231),MONTH(B231)+1,1))),"")</f>
        <v>44576</v>
      </c>
      <c r="C232" s="33">
        <f ca="1">IF(B232&lt;&gt;"",IF(AND(MONTH(B232)=1,DAY(B232)=1),C231*(1+$H$10),C231),"")</f>
        <v>62053.128639140639</v>
      </c>
      <c r="D232" s="33">
        <f ca="1">IF(C232&lt;&gt;"",C232*$H$8/24,"")</f>
        <v>155.13282159785157</v>
      </c>
      <c r="E232" s="33">
        <f ca="1">IF(D232&lt;&gt;"",C232*$H$9/24,"")</f>
        <v>77.566410798925787</v>
      </c>
      <c r="F232" s="33">
        <f ca="1">IF(E232&lt;&gt;"",F231*(1+$H$11-$H$13)^YEARFRAC(B231,B232,1)+D232+E232,"")</f>
        <v>114341.72263267152</v>
      </c>
      <c r="G232" s="33">
        <f ca="1">IF(E232&lt;&gt;"",F231*((1+$H$11)^YEARFRAC(B231,B232,1)-(1+$H$11-$H$13)^YEARFRAC(B231,B232,1)),"")</f>
        <v>83.400306800083712</v>
      </c>
      <c r="I232" s="30" t="str">
        <f ca="1">IFERROR(IF(YEARFRAC($I$28,DATE(YEAR(I231),MONTH(I231)+1,1))&gt;$H$17,"",DATE(YEAR(I231),MONTH(I231)+1,1)),"")</f>
        <v/>
      </c>
      <c r="J232" s="33" t="str">
        <f ca="1">IF(I232&lt;&gt;"",(J231-K231)*(1+($H$12-$H$13)/12),"")</f>
        <v/>
      </c>
      <c r="K232" s="33" t="str">
        <f ca="1">IF(J232&lt;&gt;"",-PMT(($H$12-$H$13)/12,12*$H$17,$J$28,0,1),"")</f>
        <v/>
      </c>
      <c r="L232" s="33" t="str">
        <f ca="1">IF(K232&lt;&gt;"",J232*$H$13/12,"")</f>
        <v/>
      </c>
    </row>
    <row r="233" spans="2:12" x14ac:dyDescent="0.3">
      <c r="B233" s="30">
        <f ca="1">IFERROR(IF(YEARFRAC($B$28,IF(DATE(YEAR(B232),MONTH(B232),15)&gt;B232,DATE(YEAR(B232),MONTH(B232),15),DATE(YEAR(B232),MONTH(B232)+1,1)))&gt;$H$16,"",IF(DATE(YEAR(B232),MONTH(B232),15)&gt;B232,DATE(YEAR(B232),MONTH(B232),15),DATE(YEAR(B232),MONTH(B232)+1,1))),"")</f>
        <v>44593</v>
      </c>
      <c r="C233" s="33">
        <f ca="1">IF(B233&lt;&gt;"",IF(AND(MONTH(B233)=1,DAY(B233)=1),C232*(1+$H$10),C232),"")</f>
        <v>62053.128639140639</v>
      </c>
      <c r="D233" s="33">
        <f ca="1">IF(C233&lt;&gt;"",C233*$H$8/24,"")</f>
        <v>155.13282159785157</v>
      </c>
      <c r="E233" s="33">
        <f ca="1">IF(D233&lt;&gt;"",C233*$H$9/24,"")</f>
        <v>77.566410798925787</v>
      </c>
      <c r="F233" s="33">
        <f ca="1">IF(E233&lt;&gt;"",F232*(1+$H$11-$H$13)^YEARFRAC(B232,B233,1)+D233+E233,"")</f>
        <v>114783.48285436208</v>
      </c>
      <c r="G233" s="33">
        <f ca="1">IF(E233&lt;&gt;"",F232*((1+$H$11)^YEARFRAC(B232,B233,1)-(1+$H$11-$H$13)^YEARFRAC(B232,B233,1)),"")</f>
        <v>101.67182313447354</v>
      </c>
      <c r="I233" s="30" t="str">
        <f ca="1">IFERROR(IF(YEARFRAC($I$28,DATE(YEAR(I232),MONTH(I232)+1,1))&gt;$H$17,"",DATE(YEAR(I232),MONTH(I232)+1,1)),"")</f>
        <v/>
      </c>
      <c r="J233" s="33" t="str">
        <f ca="1">IF(I233&lt;&gt;"",(J232-K232)*(1+($H$12-$H$13)/12),"")</f>
        <v/>
      </c>
      <c r="K233" s="33" t="str">
        <f ca="1">IF(J233&lt;&gt;"",-PMT(($H$12-$H$13)/12,12*$H$17,$J$28,0,1),"")</f>
        <v/>
      </c>
      <c r="L233" s="33" t="str">
        <f ca="1">IF(K233&lt;&gt;"",J233*$H$13/12,"")</f>
        <v/>
      </c>
    </row>
    <row r="234" spans="2:12" x14ac:dyDescent="0.3">
      <c r="B234" s="30">
        <f ca="1">IFERROR(IF(YEARFRAC($B$28,IF(DATE(YEAR(B233),MONTH(B233),15)&gt;B233,DATE(YEAR(B233),MONTH(B233),15),DATE(YEAR(B233),MONTH(B233)+1,1)))&gt;$H$16,"",IF(DATE(YEAR(B233),MONTH(B233),15)&gt;B233,DATE(YEAR(B233),MONTH(B233),15),DATE(YEAR(B233),MONTH(B233)+1,1))),"")</f>
        <v>44607</v>
      </c>
      <c r="C234" s="33">
        <f ca="1">IF(B234&lt;&gt;"",IF(AND(MONTH(B234)=1,DAY(B234)=1),C233*(1+$H$10),C233),"")</f>
        <v>62053.128639140639</v>
      </c>
      <c r="D234" s="33">
        <f ca="1">IF(C234&lt;&gt;"",C234*$H$8/24,"")</f>
        <v>155.13282159785157</v>
      </c>
      <c r="E234" s="33">
        <f ca="1">IF(D234&lt;&gt;"",C234*$H$9/24,"")</f>
        <v>77.566410798925787</v>
      </c>
      <c r="F234" s="33">
        <f ca="1">IF(E234&lt;&gt;"",F233*(1+$H$11-$H$13)^YEARFRAC(B233,B234,1)+D234+E234,"")</f>
        <v>115188.98726945225</v>
      </c>
      <c r="G234" s="33">
        <f ca="1">IF(E234&lt;&gt;"",F233*((1+$H$11)^YEARFRAC(B233,B234,1)-(1+$H$11-$H$13)^YEARFRAC(B233,B234,1)),"")</f>
        <v>84.01955783337408</v>
      </c>
      <c r="I234" s="30" t="str">
        <f ca="1">IFERROR(IF(YEARFRAC($I$28,DATE(YEAR(I233),MONTH(I233)+1,1))&gt;$H$17,"",DATE(YEAR(I233),MONTH(I233)+1,1)),"")</f>
        <v/>
      </c>
      <c r="J234" s="33" t="str">
        <f ca="1">IF(I234&lt;&gt;"",(J233-K233)*(1+($H$12-$H$13)/12),"")</f>
        <v/>
      </c>
      <c r="K234" s="33" t="str">
        <f ca="1">IF(J234&lt;&gt;"",-PMT(($H$12-$H$13)/12,12*$H$17,$J$28,0,1),"")</f>
        <v/>
      </c>
      <c r="L234" s="33" t="str">
        <f ca="1">IF(K234&lt;&gt;"",J234*$H$13/12,"")</f>
        <v/>
      </c>
    </row>
    <row r="235" spans="2:12" x14ac:dyDescent="0.3">
      <c r="B235" s="30">
        <f ca="1">IFERROR(IF(YEARFRAC($B$28,IF(DATE(YEAR(B234),MONTH(B234),15)&gt;B234,DATE(YEAR(B234),MONTH(B234),15),DATE(YEAR(B234),MONTH(B234)+1,1)))&gt;$H$16,"",IF(DATE(YEAR(B234),MONTH(B234),15)&gt;B234,DATE(YEAR(B234),MONTH(B234),15),DATE(YEAR(B234),MONTH(B234)+1,1))),"")</f>
        <v>44621</v>
      </c>
      <c r="C235" s="33">
        <f ca="1">IF(B235&lt;&gt;"",IF(AND(MONTH(B235)=1,DAY(B235)=1),C234*(1+$H$10),C234),"")</f>
        <v>62053.128639140639</v>
      </c>
      <c r="D235" s="33">
        <f ca="1">IF(C235&lt;&gt;"",C235*$H$8/24,"")</f>
        <v>155.13282159785157</v>
      </c>
      <c r="E235" s="33">
        <f ca="1">IF(D235&lt;&gt;"",C235*$H$9/24,"")</f>
        <v>77.566410798925787</v>
      </c>
      <c r="F235" s="33">
        <f ca="1">IF(E235&lt;&gt;"",F234*(1+$H$11-$H$13)^YEARFRAC(B234,B235,1)+D235+E235,"")</f>
        <v>115595.10216666746</v>
      </c>
      <c r="G235" s="33">
        <f ca="1">IF(E235&lt;&gt;"",F234*((1+$H$11)^YEARFRAC(B234,B235,1)-(1+$H$11-$H$13)^YEARFRAC(B234,B235,1)),"")</f>
        <v>84.31638017059646</v>
      </c>
      <c r="I235" s="30" t="str">
        <f ca="1">IFERROR(IF(YEARFRAC($I$28,DATE(YEAR(I234),MONTH(I234)+1,1))&gt;$H$17,"",DATE(YEAR(I234),MONTH(I234)+1,1)),"")</f>
        <v/>
      </c>
      <c r="J235" s="33" t="str">
        <f ca="1">IF(I235&lt;&gt;"",(J234-K234)*(1+($H$12-$H$13)/12),"")</f>
        <v/>
      </c>
      <c r="K235" s="33" t="str">
        <f ca="1">IF(J235&lt;&gt;"",-PMT(($H$12-$H$13)/12,12*$H$17,$J$28,0,1),"")</f>
        <v/>
      </c>
      <c r="L235" s="33" t="str">
        <f ca="1">IF(K235&lt;&gt;"",J235*$H$13/12,"")</f>
        <v/>
      </c>
    </row>
    <row r="236" spans="2:12" x14ac:dyDescent="0.3">
      <c r="B236" s="30">
        <f ca="1">IFERROR(IF(YEARFRAC($B$28,IF(DATE(YEAR(B235),MONTH(B235),15)&gt;B235,DATE(YEAR(B235),MONTH(B235),15),DATE(YEAR(B235),MONTH(B235)+1,1)))&gt;$H$16,"",IF(DATE(YEAR(B235),MONTH(B235),15)&gt;B235,DATE(YEAR(B235),MONTH(B235),15),DATE(YEAR(B235),MONTH(B235)+1,1))),"")</f>
        <v>44635</v>
      </c>
      <c r="C236" s="33">
        <f ca="1">IF(B236&lt;&gt;"",IF(AND(MONTH(B236)=1,DAY(B236)=1),C235*(1+$H$10),C235),"")</f>
        <v>62053.128639140639</v>
      </c>
      <c r="D236" s="33">
        <f ca="1">IF(C236&lt;&gt;"",C236*$H$8/24,"")</f>
        <v>155.13282159785157</v>
      </c>
      <c r="E236" s="33">
        <f ca="1">IF(D236&lt;&gt;"",C236*$H$9/24,"")</f>
        <v>77.566410798925787</v>
      </c>
      <c r="F236" s="33">
        <f ca="1">IF(E236&lt;&gt;"",F235*(1+$H$11-$H$13)^YEARFRAC(B235,B236,1)+D236+E236,"")</f>
        <v>116001.82846508137</v>
      </c>
      <c r="G236" s="33">
        <f ca="1">IF(E236&lt;&gt;"",F235*((1+$H$11)^YEARFRAC(B235,B236,1)-(1+$H$11-$H$13)^YEARFRAC(B235,B236,1)),"")</f>
        <v>84.613649370354608</v>
      </c>
      <c r="I236" s="30" t="str">
        <f ca="1">IFERROR(IF(YEARFRAC($I$28,DATE(YEAR(I235),MONTH(I235)+1,1))&gt;$H$17,"",DATE(YEAR(I235),MONTH(I235)+1,1)),"")</f>
        <v/>
      </c>
      <c r="J236" s="33" t="str">
        <f ca="1">IF(I236&lt;&gt;"",(J235-K235)*(1+($H$12-$H$13)/12),"")</f>
        <v/>
      </c>
      <c r="K236" s="33" t="str">
        <f ca="1">IF(J236&lt;&gt;"",-PMT(($H$12-$H$13)/12,12*$H$17,$J$28,0,1),"")</f>
        <v/>
      </c>
      <c r="L236" s="33" t="str">
        <f ca="1">IF(K236&lt;&gt;"",J236*$H$13/12,"")</f>
        <v/>
      </c>
    </row>
    <row r="237" spans="2:12" x14ac:dyDescent="0.3">
      <c r="B237" s="30">
        <f ca="1">IFERROR(IF(YEARFRAC($B$28,IF(DATE(YEAR(B236),MONTH(B236),15)&gt;B236,DATE(YEAR(B236),MONTH(B236),15),DATE(YEAR(B236),MONTH(B236)+1,1)))&gt;$H$16,"",IF(DATE(YEAR(B236),MONTH(B236),15)&gt;B236,DATE(YEAR(B236),MONTH(B236),15),DATE(YEAR(B236),MONTH(B236)+1,1))),"")</f>
        <v>44652</v>
      </c>
      <c r="C237" s="33">
        <f ca="1">IF(B237&lt;&gt;"",IF(AND(MONTH(B237)=1,DAY(B237)=1),C236*(1+$H$10),C236),"")</f>
        <v>62053.128639140639</v>
      </c>
      <c r="D237" s="33">
        <f ca="1">IF(C237&lt;&gt;"",C237*$H$8/24,"")</f>
        <v>155.13282159785157</v>
      </c>
      <c r="E237" s="33">
        <f ca="1">IF(D237&lt;&gt;"",C237*$H$9/24,"")</f>
        <v>77.566410798925787</v>
      </c>
      <c r="F237" s="33">
        <f ca="1">IF(E237&lt;&gt;"",F236*(1+$H$11-$H$13)^YEARFRAC(B236,B237,1)+D237+E237,"")</f>
        <v>116446.62400371194</v>
      </c>
      <c r="G237" s="33">
        <f ca="1">IF(E237&lt;&gt;"",F236*((1+$H$11)^YEARFRAC(B236,B237,1)-(1+$H$11-$H$13)^YEARFRAC(B236,B237,1)),"")</f>
        <v>103.14797709377251</v>
      </c>
      <c r="I237" s="30" t="str">
        <f ca="1">IFERROR(IF(YEARFRAC($I$28,DATE(YEAR(I236),MONTH(I236)+1,1))&gt;$H$17,"",DATE(YEAR(I236),MONTH(I236)+1,1)),"")</f>
        <v/>
      </c>
      <c r="J237" s="33" t="str">
        <f ca="1">IF(I237&lt;&gt;"",(J236-K236)*(1+($H$12-$H$13)/12),"")</f>
        <v/>
      </c>
      <c r="K237" s="33" t="str">
        <f ca="1">IF(J237&lt;&gt;"",-PMT(($H$12-$H$13)/12,12*$H$17,$J$28,0,1),"")</f>
        <v/>
      </c>
      <c r="L237" s="33" t="str">
        <f ca="1">IF(K237&lt;&gt;"",J237*$H$13/12,"")</f>
        <v/>
      </c>
    </row>
    <row r="238" spans="2:12" x14ac:dyDescent="0.3">
      <c r="B238" s="30">
        <f ca="1">IFERROR(IF(YEARFRAC($B$28,IF(DATE(YEAR(B237),MONTH(B237),15)&gt;B237,DATE(YEAR(B237),MONTH(B237),15),DATE(YEAR(B237),MONTH(B237)+1,1)))&gt;$H$16,"",IF(DATE(YEAR(B237),MONTH(B237),15)&gt;B237,DATE(YEAR(B237),MONTH(B237),15),DATE(YEAR(B237),MONTH(B237)+1,1))),"")</f>
        <v>44666</v>
      </c>
      <c r="C238" s="33">
        <f ca="1">IF(B238&lt;&gt;"",IF(AND(MONTH(B238)=1,DAY(B238)=1),C237*(1+$H$10),C237),"")</f>
        <v>62053.128639140639</v>
      </c>
      <c r="D238" s="33">
        <f ca="1">IF(C238&lt;&gt;"",C238*$H$8/24,"")</f>
        <v>155.13282159785157</v>
      </c>
      <c r="E238" s="33">
        <f ca="1">IF(D238&lt;&gt;"",C238*$H$9/24,"")</f>
        <v>77.566410798925787</v>
      </c>
      <c r="F238" s="33">
        <f ca="1">IF(E238&lt;&gt;"",F237*(1+$H$11-$H$13)^YEARFRAC(B237,B238,1)+D238+E238,"")</f>
        <v>116854.63225823102</v>
      </c>
      <c r="G238" s="33">
        <f ca="1">IF(E238&lt;&gt;"",F237*((1+$H$11)^YEARFRAC(B237,B238,1)-(1+$H$11-$H$13)^YEARFRAC(B237,B238,1)),"")</f>
        <v>85.236948876998042</v>
      </c>
      <c r="I238" s="30" t="str">
        <f ca="1">IFERROR(IF(YEARFRAC($I$28,DATE(YEAR(I237),MONTH(I237)+1,1))&gt;$H$17,"",DATE(YEAR(I237),MONTH(I237)+1,1)),"")</f>
        <v/>
      </c>
      <c r="J238" s="33" t="str">
        <f ca="1">IF(I238&lt;&gt;"",(J237-K237)*(1+($H$12-$H$13)/12),"")</f>
        <v/>
      </c>
      <c r="K238" s="33" t="str">
        <f ca="1">IF(J238&lt;&gt;"",-PMT(($H$12-$H$13)/12,12*$H$17,$J$28,0,1),"")</f>
        <v/>
      </c>
      <c r="L238" s="33" t="str">
        <f ca="1">IF(K238&lt;&gt;"",J238*$H$13/12,"")</f>
        <v/>
      </c>
    </row>
    <row r="239" spans="2:12" x14ac:dyDescent="0.3">
      <c r="B239" s="30">
        <f ca="1">IFERROR(IF(YEARFRAC($B$28,IF(DATE(YEAR(B238),MONTH(B238),15)&gt;B238,DATE(YEAR(B238),MONTH(B238),15),DATE(YEAR(B238),MONTH(B238)+1,1)))&gt;$H$16,"",IF(DATE(YEAR(B238),MONTH(B238),15)&gt;B238,DATE(YEAR(B238),MONTH(B238),15),DATE(YEAR(B238),MONTH(B238)+1,1))),"")</f>
        <v>44682</v>
      </c>
      <c r="C239" s="33">
        <f ca="1">IF(B239&lt;&gt;"",IF(AND(MONTH(B239)=1,DAY(B239)=1),C238*(1+$H$10),C238),"")</f>
        <v>62053.128639140639</v>
      </c>
      <c r="D239" s="33">
        <f ca="1">IF(C239&lt;&gt;"",C239*$H$8/24,"")</f>
        <v>155.13282159785157</v>
      </c>
      <c r="E239" s="33">
        <f ca="1">IF(D239&lt;&gt;"",C239*$H$9/24,"")</f>
        <v>77.566410798925787</v>
      </c>
      <c r="F239" s="33">
        <f ca="1">IF(E239&lt;&gt;"",F238*(1+$H$11-$H$13)^YEARFRAC(B238,B239,1)+D239+E239,"")</f>
        <v>117288.40827177468</v>
      </c>
      <c r="G239" s="33">
        <f ca="1">IF(E239&lt;&gt;"",F238*((1+$H$11)^YEARFRAC(B238,B239,1)-(1+$H$11-$H$13)^YEARFRAC(B238,B239,1)),"")</f>
        <v>97.781089983429709</v>
      </c>
      <c r="I239" s="30" t="str">
        <f ca="1">IFERROR(IF(YEARFRAC($I$28,DATE(YEAR(I238),MONTH(I238)+1,1))&gt;$H$17,"",DATE(YEAR(I238),MONTH(I238)+1,1)),"")</f>
        <v/>
      </c>
      <c r="J239" s="33" t="str">
        <f ca="1">IF(I239&lt;&gt;"",(J238-K238)*(1+($H$12-$H$13)/12),"")</f>
        <v/>
      </c>
      <c r="K239" s="33" t="str">
        <f ca="1">IF(J239&lt;&gt;"",-PMT(($H$12-$H$13)/12,12*$H$17,$J$28,0,1),"")</f>
        <v/>
      </c>
      <c r="L239" s="33" t="str">
        <f ca="1">IF(K239&lt;&gt;"",J239*$H$13/12,"")</f>
        <v/>
      </c>
    </row>
    <row r="240" spans="2:12" x14ac:dyDescent="0.3">
      <c r="B240" s="30">
        <f ca="1">IFERROR(IF(YEARFRAC($B$28,IF(DATE(YEAR(B239),MONTH(B239),15)&gt;B239,DATE(YEAR(B239),MONTH(B239),15),DATE(YEAR(B239),MONTH(B239)+1,1)))&gt;$H$16,"",IF(DATE(YEAR(B239),MONTH(B239),15)&gt;B239,DATE(YEAR(B239),MONTH(B239),15),DATE(YEAR(B239),MONTH(B239)+1,1))),"")</f>
        <v>44696</v>
      </c>
      <c r="C240" s="33">
        <f ca="1">IF(B240&lt;&gt;"",IF(AND(MONTH(B240)=1,DAY(B240)=1),C239*(1+$H$10),C239),"")</f>
        <v>62053.128639140639</v>
      </c>
      <c r="D240" s="33">
        <f ca="1">IF(C240&lt;&gt;"",C240*$H$8/24,"")</f>
        <v>155.13282159785157</v>
      </c>
      <c r="E240" s="33">
        <f ca="1">IF(D240&lt;&gt;"",C240*$H$9/24,"")</f>
        <v>77.566410798925787</v>
      </c>
      <c r="F240" s="33">
        <f ca="1">IF(E240&lt;&gt;"",F239*(1+$H$11-$H$13)^YEARFRAC(B239,B240,1)+D240+E240,"")</f>
        <v>117697.68382260342</v>
      </c>
      <c r="G240" s="33">
        <f ca="1">IF(E240&lt;&gt;"",F239*((1+$H$11)^YEARFRAC(B239,B240,1)-(1+$H$11-$H$13)^YEARFRAC(B239,B240,1)),"")</f>
        <v>85.8531206487107</v>
      </c>
      <c r="I240" s="30" t="str">
        <f ca="1">IFERROR(IF(YEARFRAC($I$28,DATE(YEAR(I239),MONTH(I239)+1,1))&gt;$H$17,"",DATE(YEAR(I239),MONTH(I239)+1,1)),"")</f>
        <v/>
      </c>
      <c r="J240" s="33" t="str">
        <f ca="1">IF(I240&lt;&gt;"",(J239-K239)*(1+($H$12-$H$13)/12),"")</f>
        <v/>
      </c>
      <c r="K240" s="33" t="str">
        <f ca="1">IF(J240&lt;&gt;"",-PMT(($H$12-$H$13)/12,12*$H$17,$J$28,0,1),"")</f>
        <v/>
      </c>
      <c r="L240" s="33" t="str">
        <f ca="1">IF(K240&lt;&gt;"",J240*$H$13/12,"")</f>
        <v/>
      </c>
    </row>
    <row r="241" spans="2:12" x14ac:dyDescent="0.3">
      <c r="B241" s="30">
        <f ca="1">IFERROR(IF(YEARFRAC($B$28,IF(DATE(YEAR(B240),MONTH(B240),15)&gt;B240,DATE(YEAR(B240),MONTH(B240),15),DATE(YEAR(B240),MONTH(B240)+1,1)))&gt;$H$16,"",IF(DATE(YEAR(B240),MONTH(B240),15)&gt;B240,DATE(YEAR(B240),MONTH(B240),15),DATE(YEAR(B240),MONTH(B240)+1,1))),"")</f>
        <v>44713</v>
      </c>
      <c r="C241" s="33">
        <f ca="1">IF(B241&lt;&gt;"",IF(AND(MONTH(B241)=1,DAY(B241)=1),C240*(1+$H$10),C240),"")</f>
        <v>62053.128639140639</v>
      </c>
      <c r="D241" s="33">
        <f ca="1">IF(C241&lt;&gt;"",C241*$H$8/24,"")</f>
        <v>155.13282159785157</v>
      </c>
      <c r="E241" s="33">
        <f ca="1">IF(D241&lt;&gt;"",C241*$H$9/24,"")</f>
        <v>77.566410798925787</v>
      </c>
      <c r="F241" s="33">
        <f ca="1">IF(E241&lt;&gt;"",F240*(1+$H$11-$H$13)^YEARFRAC(B240,B241,1)+D241+E241,"")</f>
        <v>118145.58004216287</v>
      </c>
      <c r="G241" s="33">
        <f ca="1">IF(E241&lt;&gt;"",F240*((1+$H$11)^YEARFRAC(B240,B241,1)-(1+$H$11-$H$13)^YEARFRAC(B240,B241,1)),"")</f>
        <v>104.65591926922443</v>
      </c>
      <c r="I241" s="30" t="str">
        <f ca="1">IFERROR(IF(YEARFRAC($I$28,DATE(YEAR(I240),MONTH(I240)+1,1))&gt;$H$17,"",DATE(YEAR(I240),MONTH(I240)+1,1)),"")</f>
        <v/>
      </c>
      <c r="J241" s="33" t="str">
        <f ca="1">IF(I241&lt;&gt;"",(J240-K240)*(1+($H$12-$H$13)/12),"")</f>
        <v/>
      </c>
      <c r="K241" s="33" t="str">
        <f ca="1">IF(J241&lt;&gt;"",-PMT(($H$12-$H$13)/12,12*$H$17,$J$28,0,1),"")</f>
        <v/>
      </c>
      <c r="L241" s="33" t="str">
        <f ca="1">IF(K241&lt;&gt;"",J241*$H$13/12,"")</f>
        <v/>
      </c>
    </row>
    <row r="242" spans="2:12" x14ac:dyDescent="0.3">
      <c r="B242" s="30">
        <f ca="1">IFERROR(IF(YEARFRAC($B$28,IF(DATE(YEAR(B241),MONTH(B241),15)&gt;B241,DATE(YEAR(B241),MONTH(B241),15),DATE(YEAR(B241),MONTH(B241)+1,1)))&gt;$H$16,"",IF(DATE(YEAR(B241),MONTH(B241),15)&gt;B241,DATE(YEAR(B241),MONTH(B241),15),DATE(YEAR(B241),MONTH(B241)+1,1))),"")</f>
        <v>44727</v>
      </c>
      <c r="C242" s="33">
        <f ca="1">IF(B242&lt;&gt;"",IF(AND(MONTH(B242)=1,DAY(B242)=1),C241*(1+$H$10),C241),"")</f>
        <v>62053.128639140639</v>
      </c>
      <c r="D242" s="33">
        <f ca="1">IF(C242&lt;&gt;"",C242*$H$8/24,"")</f>
        <v>155.13282159785157</v>
      </c>
      <c r="E242" s="33">
        <f ca="1">IF(D242&lt;&gt;"",C242*$H$9/24,"")</f>
        <v>77.566410798925787</v>
      </c>
      <c r="F242" s="33">
        <f ca="1">IF(E242&lt;&gt;"",F241*(1+$H$11-$H$13)^YEARFRAC(B241,B242,1)+D242+E242,"")</f>
        <v>118556.14605500494</v>
      </c>
      <c r="G242" s="33">
        <f ca="1">IF(E242&lt;&gt;"",F241*((1+$H$11)^YEARFRAC(B241,B242,1)-(1+$H$11-$H$13)^YEARFRAC(B241,B242,1)),"")</f>
        <v>86.480555810498259</v>
      </c>
      <c r="I242" s="30" t="str">
        <f ca="1">IFERROR(IF(YEARFRAC($I$28,DATE(YEAR(I241),MONTH(I241)+1,1))&gt;$H$17,"",DATE(YEAR(I241),MONTH(I241)+1,1)),"")</f>
        <v/>
      </c>
      <c r="J242" s="33" t="str">
        <f ca="1">IF(I242&lt;&gt;"",(J241-K241)*(1+($H$12-$H$13)/12),"")</f>
        <v/>
      </c>
      <c r="K242" s="33" t="str">
        <f ca="1">IF(J242&lt;&gt;"",-PMT(($H$12-$H$13)/12,12*$H$17,$J$28,0,1),"")</f>
        <v/>
      </c>
      <c r="L242" s="33" t="str">
        <f ca="1">IF(K242&lt;&gt;"",J242*$H$13/12,"")</f>
        <v/>
      </c>
    </row>
    <row r="243" spans="2:12" x14ac:dyDescent="0.3">
      <c r="B243" s="30">
        <f ca="1">IFERROR(IF(YEARFRAC($B$28,IF(DATE(YEAR(B242),MONTH(B242),15)&gt;B242,DATE(YEAR(B242),MONTH(B242),15),DATE(YEAR(B242),MONTH(B242)+1,1)))&gt;$H$16,"",IF(DATE(YEAR(B242),MONTH(B242),15)&gt;B242,DATE(YEAR(B242),MONTH(B242),15),DATE(YEAR(B242),MONTH(B242)+1,1))),"")</f>
        <v>44743</v>
      </c>
      <c r="C243" s="33">
        <f ca="1">IF(B243&lt;&gt;"",IF(AND(MONTH(B243)=1,DAY(B243)=1),C242*(1+$H$10),C242),"")</f>
        <v>62053.128639140639</v>
      </c>
      <c r="D243" s="33">
        <f ca="1">IF(C243&lt;&gt;"",C243*$H$8/24,"")</f>
        <v>155.13282159785157</v>
      </c>
      <c r="E243" s="33">
        <f ca="1">IF(D243&lt;&gt;"",C243*$H$9/24,"")</f>
        <v>77.566410798925787</v>
      </c>
      <c r="F243" s="33">
        <f ca="1">IF(E243&lt;&gt;"",F242*(1+$H$11-$H$13)^YEARFRAC(B242,B243,1)+D243+E243,"")</f>
        <v>118992.84993636796</v>
      </c>
      <c r="G243" s="33">
        <f ca="1">IF(E243&lt;&gt;"",F242*((1+$H$11)^YEARFRAC(B242,B243,1)-(1+$H$11-$H$13)^YEARFRAC(B242,B243,1)),"")</f>
        <v>99.20487499267719</v>
      </c>
      <c r="I243" s="30" t="str">
        <f ca="1">IFERROR(IF(YEARFRAC($I$28,DATE(YEAR(I242),MONTH(I242)+1,1))&gt;$H$17,"",DATE(YEAR(I242),MONTH(I242)+1,1)),"")</f>
        <v/>
      </c>
      <c r="J243" s="33" t="str">
        <f ca="1">IF(I243&lt;&gt;"",(J242-K242)*(1+($H$12-$H$13)/12),"")</f>
        <v/>
      </c>
      <c r="K243" s="33" t="str">
        <f ca="1">IF(J243&lt;&gt;"",-PMT(($H$12-$H$13)/12,12*$H$17,$J$28,0,1),"")</f>
        <v/>
      </c>
      <c r="L243" s="33" t="str">
        <f ca="1">IF(K243&lt;&gt;"",J243*$H$13/12,"")</f>
        <v/>
      </c>
    </row>
    <row r="244" spans="2:12" x14ac:dyDescent="0.3">
      <c r="B244" s="30">
        <f ca="1">IFERROR(IF(YEARFRAC($B$28,IF(DATE(YEAR(B243),MONTH(B243),15)&gt;B243,DATE(YEAR(B243),MONTH(B243),15),DATE(YEAR(B243),MONTH(B243)+1,1)))&gt;$H$16,"",IF(DATE(YEAR(B243),MONTH(B243),15)&gt;B243,DATE(YEAR(B243),MONTH(B243),15),DATE(YEAR(B243),MONTH(B243)+1,1))),"")</f>
        <v>44757</v>
      </c>
      <c r="C244" s="33">
        <f ca="1">IF(B244&lt;&gt;"",IF(AND(MONTH(B244)=1,DAY(B244)=1),C243*(1+$H$10),C243),"")</f>
        <v>62053.128639140639</v>
      </c>
      <c r="D244" s="33">
        <f ca="1">IF(C244&lt;&gt;"",C244*$H$8/24,"")</f>
        <v>155.13282159785157</v>
      </c>
      <c r="E244" s="33">
        <f ca="1">IF(D244&lt;&gt;"",C244*$H$9/24,"")</f>
        <v>77.566410798925787</v>
      </c>
      <c r="F244" s="33">
        <f ca="1">IF(E244&lt;&gt;"",F243*(1+$H$11-$H$13)^YEARFRAC(B243,B244,1)+D244+E244,"")</f>
        <v>119404.69150406528</v>
      </c>
      <c r="G244" s="33">
        <f ca="1">IF(E244&lt;&gt;"",F243*((1+$H$11)^YEARFRAC(B243,B244,1)-(1+$H$11-$H$13)^YEARFRAC(B243,B244,1)),"")</f>
        <v>87.100742967277284</v>
      </c>
      <c r="I244" s="30" t="str">
        <f ca="1">IFERROR(IF(YEARFRAC($I$28,DATE(YEAR(I243),MONTH(I243)+1,1))&gt;$H$17,"",DATE(YEAR(I243),MONTH(I243)+1,1)),"")</f>
        <v/>
      </c>
      <c r="J244" s="33" t="str">
        <f ca="1">IF(I244&lt;&gt;"",(J243-K243)*(1+($H$12-$H$13)/12),"")</f>
        <v/>
      </c>
      <c r="K244" s="33" t="str">
        <f ca="1">IF(J244&lt;&gt;"",-PMT(($H$12-$H$13)/12,12*$H$17,$J$28,0,1),"")</f>
        <v/>
      </c>
      <c r="L244" s="33" t="str">
        <f ca="1">IF(K244&lt;&gt;"",J244*$H$13/12,"")</f>
        <v/>
      </c>
    </row>
    <row r="245" spans="2:12" x14ac:dyDescent="0.3">
      <c r="B245" s="30">
        <f ca="1">IFERROR(IF(YEARFRAC($B$28,IF(DATE(YEAR(B244),MONTH(B244),15)&gt;B244,DATE(YEAR(B244),MONTH(B244),15),DATE(YEAR(B244),MONTH(B244)+1,1)))&gt;$H$16,"",IF(DATE(YEAR(B244),MONTH(B244),15)&gt;B244,DATE(YEAR(B244),MONTH(B244),15),DATE(YEAR(B244),MONTH(B244)+1,1))),"")</f>
        <v>44774</v>
      </c>
      <c r="C245" s="33">
        <f ca="1">IF(B245&lt;&gt;"",IF(AND(MONTH(B245)=1,DAY(B245)=1),C244*(1+$H$10),C244),"")</f>
        <v>62053.128639140639</v>
      </c>
      <c r="D245" s="33">
        <f ca="1">IF(C245&lt;&gt;"",C245*$H$8/24,"")</f>
        <v>155.13282159785157</v>
      </c>
      <c r="E245" s="33">
        <f ca="1">IF(D245&lt;&gt;"",C245*$H$9/24,"")</f>
        <v>77.566410798925787</v>
      </c>
      <c r="F245" s="33">
        <f ca="1">IF(E245&lt;&gt;"",F244*(1+$H$11-$H$13)^YEARFRAC(B244,B245,1)+D245+E245,"")</f>
        <v>119855.70879532456</v>
      </c>
      <c r="G245" s="33">
        <f ca="1">IF(E245&lt;&gt;"",F244*((1+$H$11)^YEARFRAC(B244,B245,1)-(1+$H$11-$H$13)^YEARFRAC(B244,B245,1)),"")</f>
        <v>106.17377800952286</v>
      </c>
      <c r="I245" s="30" t="str">
        <f ca="1">IFERROR(IF(YEARFRAC($I$28,DATE(YEAR(I244),MONTH(I244)+1,1))&gt;$H$17,"",DATE(YEAR(I244),MONTH(I244)+1,1)),"")</f>
        <v/>
      </c>
      <c r="J245" s="33" t="str">
        <f ca="1">IF(I245&lt;&gt;"",(J244-K244)*(1+($H$12-$H$13)/12),"")</f>
        <v/>
      </c>
      <c r="K245" s="33" t="str">
        <f ca="1">IF(J245&lt;&gt;"",-PMT(($H$12-$H$13)/12,12*$H$17,$J$28,0,1),"")</f>
        <v/>
      </c>
      <c r="L245" s="33" t="str">
        <f ca="1">IF(K245&lt;&gt;"",J245*$H$13/12,"")</f>
        <v/>
      </c>
    </row>
    <row r="246" spans="2:12" x14ac:dyDescent="0.3">
      <c r="B246" s="30">
        <f ca="1">IFERROR(IF(YEARFRAC($B$28,IF(DATE(YEAR(B245),MONTH(B245),15)&gt;B245,DATE(YEAR(B245),MONTH(B245),15),DATE(YEAR(B245),MONTH(B245)+1,1)))&gt;$H$16,"",IF(DATE(YEAR(B245),MONTH(B245),15)&gt;B245,DATE(YEAR(B245),MONTH(B245),15),DATE(YEAR(B245),MONTH(B245)+1,1))),"")</f>
        <v>44788</v>
      </c>
      <c r="C246" s="33">
        <f ca="1">IF(B246&lt;&gt;"",IF(AND(MONTH(B246)=1,DAY(B246)=1),C245*(1+$H$10),C245),"")</f>
        <v>62053.128639140639</v>
      </c>
      <c r="D246" s="33">
        <f ca="1">IF(C246&lt;&gt;"",C246*$H$8/24,"")</f>
        <v>155.13282159785157</v>
      </c>
      <c r="E246" s="33">
        <f ca="1">IF(D246&lt;&gt;"",C246*$H$9/24,"")</f>
        <v>77.566410798925787</v>
      </c>
      <c r="F246" s="33">
        <f ca="1">IF(E246&lt;&gt;"",F245*(1+$H$11-$H$13)^YEARFRAC(B245,B246,1)+D246+E246,"")</f>
        <v>120268.84938688015</v>
      </c>
      <c r="G246" s="33">
        <f ca="1">IF(E246&lt;&gt;"",F245*((1+$H$11)^YEARFRAC(B245,B246,1)-(1+$H$11-$H$13)^YEARFRAC(B245,B246,1)),"")</f>
        <v>87.732340981201716</v>
      </c>
      <c r="I246" s="30" t="str">
        <f ca="1">IFERROR(IF(YEARFRAC($I$28,DATE(YEAR(I245),MONTH(I245)+1,1))&gt;$H$17,"",DATE(YEAR(I245),MONTH(I245)+1,1)),"")</f>
        <v/>
      </c>
      <c r="J246" s="33" t="str">
        <f ca="1">IF(I246&lt;&gt;"",(J245-K245)*(1+($H$12-$H$13)/12),"")</f>
        <v/>
      </c>
      <c r="K246" s="33" t="str">
        <f ca="1">IF(J246&lt;&gt;"",-PMT(($H$12-$H$13)/12,12*$H$17,$J$28,0,1),"")</f>
        <v/>
      </c>
      <c r="L246" s="33" t="str">
        <f ca="1">IF(K246&lt;&gt;"",J246*$H$13/12,"")</f>
        <v/>
      </c>
    </row>
    <row r="247" spans="2:12" x14ac:dyDescent="0.3">
      <c r="B247" s="30">
        <f ca="1">IFERROR(IF(YEARFRAC($B$28,IF(DATE(YEAR(B246),MONTH(B246),15)&gt;B246,DATE(YEAR(B246),MONTH(B246),15),DATE(YEAR(B246),MONTH(B246)+1,1)))&gt;$H$16,"",IF(DATE(YEAR(B246),MONTH(B246),15)&gt;B246,DATE(YEAR(B246),MONTH(B246),15),DATE(YEAR(B246),MONTH(B246)+1,1))),"")</f>
        <v>44805</v>
      </c>
      <c r="C247" s="33">
        <f ca="1">IF(B247&lt;&gt;"",IF(AND(MONTH(B247)=1,DAY(B247)=1),C246*(1+$H$10),C246),"")</f>
        <v>62053.128639140639</v>
      </c>
      <c r="D247" s="33">
        <f ca="1">IF(C247&lt;&gt;"",C247*$H$8/24,"")</f>
        <v>155.13282159785157</v>
      </c>
      <c r="E247" s="33">
        <f ca="1">IF(D247&lt;&gt;"",C247*$H$9/24,"")</f>
        <v>77.566410798925787</v>
      </c>
      <c r="F247" s="33">
        <f ca="1">IF(E247&lt;&gt;"",F246*(1+$H$11-$H$13)^YEARFRAC(B246,B247,1)+D247+E247,"")</f>
        <v>120721.44669370791</v>
      </c>
      <c r="G247" s="33">
        <f ca="1">IF(E247&lt;&gt;"",F246*((1+$H$11)^YEARFRAC(B246,B247,1)-(1+$H$11-$H$13)^YEARFRAC(B246,B247,1)),"")</f>
        <v>106.94218087593821</v>
      </c>
      <c r="I247" s="30" t="str">
        <f ca="1">IFERROR(IF(YEARFRAC($I$28,DATE(YEAR(I246),MONTH(I246)+1,1))&gt;$H$17,"",DATE(YEAR(I246),MONTH(I246)+1,1)),"")</f>
        <v/>
      </c>
      <c r="J247" s="33" t="str">
        <f ca="1">IF(I247&lt;&gt;"",(J246-K246)*(1+($H$12-$H$13)/12),"")</f>
        <v/>
      </c>
      <c r="K247" s="33" t="str">
        <f ca="1">IF(J247&lt;&gt;"",-PMT(($H$12-$H$13)/12,12*$H$17,$J$28,0,1),"")</f>
        <v/>
      </c>
      <c r="L247" s="33" t="str">
        <f ca="1">IF(K247&lt;&gt;"",J247*$H$13/12,"")</f>
        <v/>
      </c>
    </row>
    <row r="248" spans="2:12" x14ac:dyDescent="0.3">
      <c r="B248" s="30">
        <f ca="1">IFERROR(IF(YEARFRAC($B$28,IF(DATE(YEAR(B247),MONTH(B247),15)&gt;B247,DATE(YEAR(B247),MONTH(B247),15),DATE(YEAR(B247),MONTH(B247)+1,1)))&gt;$H$16,"",IF(DATE(YEAR(B247),MONTH(B247),15)&gt;B247,DATE(YEAR(B247),MONTH(B247),15),DATE(YEAR(B247),MONTH(B247)+1,1))),"")</f>
        <v>44819</v>
      </c>
      <c r="C248" s="33">
        <f ca="1">IF(B248&lt;&gt;"",IF(AND(MONTH(B248)=1,DAY(B248)=1),C247*(1+$H$10),C247),"")</f>
        <v>62053.128639140639</v>
      </c>
      <c r="D248" s="33">
        <f ca="1">IF(C248&lt;&gt;"",C248*$H$8/24,"")</f>
        <v>155.13282159785157</v>
      </c>
      <c r="E248" s="33">
        <f ca="1">IF(D248&lt;&gt;"",C248*$H$9/24,"")</f>
        <v>77.566410798925787</v>
      </c>
      <c r="F248" s="33">
        <f ca="1">IF(E248&lt;&gt;"",F247*(1+$H$11-$H$13)^YEARFRAC(B247,B248,1)+D248+E248,"")</f>
        <v>121135.89064348172</v>
      </c>
      <c r="G248" s="33">
        <f ca="1">IF(E248&lt;&gt;"",F247*((1+$H$11)^YEARFRAC(B247,B248,1)-(1+$H$11-$H$13)^YEARFRAC(B247,B248,1)),"")</f>
        <v>88.366046403035398</v>
      </c>
      <c r="I248" s="30" t="str">
        <f ca="1">IFERROR(IF(YEARFRAC($I$28,DATE(YEAR(I247),MONTH(I247)+1,1))&gt;$H$17,"",DATE(YEAR(I247),MONTH(I247)+1,1)),"")</f>
        <v/>
      </c>
      <c r="J248" s="33" t="str">
        <f ca="1">IF(I248&lt;&gt;"",(J247-K247)*(1+($H$12-$H$13)/12),"")</f>
        <v/>
      </c>
      <c r="K248" s="33" t="str">
        <f ca="1">IF(J248&lt;&gt;"",-PMT(($H$12-$H$13)/12,12*$H$17,$J$28,0,1),"")</f>
        <v/>
      </c>
      <c r="L248" s="33" t="str">
        <f ca="1">IF(K248&lt;&gt;"",J248*$H$13/12,"")</f>
        <v/>
      </c>
    </row>
    <row r="249" spans="2:12" x14ac:dyDescent="0.3">
      <c r="B249" s="30">
        <f ca="1">IFERROR(IF(YEARFRAC($B$28,IF(DATE(YEAR(B248),MONTH(B248),15)&gt;B248,DATE(YEAR(B248),MONTH(B248),15),DATE(YEAR(B248),MONTH(B248)+1,1)))&gt;$H$16,"",IF(DATE(YEAR(B248),MONTH(B248),15)&gt;B248,DATE(YEAR(B248),MONTH(B248),15),DATE(YEAR(B248),MONTH(B248)+1,1))),"")</f>
        <v>44835</v>
      </c>
      <c r="C249" s="33">
        <f ca="1">IF(B249&lt;&gt;"",IF(AND(MONTH(B249)=1,DAY(B249)=1),C248*(1+$H$10),C248),"")</f>
        <v>62053.128639140639</v>
      </c>
      <c r="D249" s="33">
        <f ca="1">IF(C249&lt;&gt;"",C249*$H$8/24,"")</f>
        <v>155.13282159785157</v>
      </c>
      <c r="E249" s="33">
        <f ca="1">IF(D249&lt;&gt;"",C249*$H$9/24,"")</f>
        <v>77.566410798925787</v>
      </c>
      <c r="F249" s="33">
        <f ca="1">IF(E249&lt;&gt;"",F248*(1+$H$11-$H$13)^YEARFRAC(B248,B249,1)+D249+E249,"")</f>
        <v>121577.0336020812</v>
      </c>
      <c r="G249" s="33">
        <f ca="1">IF(E249&lt;&gt;"",F248*((1+$H$11)^YEARFRAC(B248,B249,1)-(1+$H$11-$H$13)^YEARFRAC(B248,B249,1)),"")</f>
        <v>101.36354198657675</v>
      </c>
      <c r="I249" s="30" t="str">
        <f ca="1">IFERROR(IF(YEARFRAC($I$28,DATE(YEAR(I248),MONTH(I248)+1,1))&gt;$H$17,"",DATE(YEAR(I248),MONTH(I248)+1,1)),"")</f>
        <v/>
      </c>
      <c r="J249" s="33" t="str">
        <f ca="1">IF(I249&lt;&gt;"",(J248-K248)*(1+($H$12-$H$13)/12),"")</f>
        <v/>
      </c>
      <c r="K249" s="33" t="str">
        <f ca="1">IF(J249&lt;&gt;"",-PMT(($H$12-$H$13)/12,12*$H$17,$J$28,0,1),"")</f>
        <v/>
      </c>
      <c r="L249" s="33" t="str">
        <f ca="1">IF(K249&lt;&gt;"",J249*$H$13/12,"")</f>
        <v/>
      </c>
    </row>
    <row r="250" spans="2:12" x14ac:dyDescent="0.3">
      <c r="B250" s="30">
        <f ca="1">IFERROR(IF(YEARFRAC($B$28,IF(DATE(YEAR(B249),MONTH(B249),15)&gt;B249,DATE(YEAR(B249),MONTH(B249),15),DATE(YEAR(B249),MONTH(B249)+1,1)))&gt;$H$16,"",IF(DATE(YEAR(B249),MONTH(B249),15)&gt;B249,DATE(YEAR(B249),MONTH(B249),15),DATE(YEAR(B249),MONTH(B249)+1,1))),"")</f>
        <v>44849</v>
      </c>
      <c r="C250" s="33">
        <f ca="1">IF(B250&lt;&gt;"",IF(AND(MONTH(B250)=1,DAY(B250)=1),C249*(1+$H$10),C249),"")</f>
        <v>62053.128639140639</v>
      </c>
      <c r="D250" s="33">
        <f ca="1">IF(C250&lt;&gt;"",C250*$H$8/24,"")</f>
        <v>155.13282159785157</v>
      </c>
      <c r="E250" s="33">
        <f ca="1">IF(D250&lt;&gt;"",C250*$H$9/24,"")</f>
        <v>77.566410798925787</v>
      </c>
      <c r="F250" s="33">
        <f ca="1">IF(E250&lt;&gt;"",F249*(1+$H$11-$H$13)^YEARFRAC(B249,B250,1)+D250+E250,"")</f>
        <v>121992.76562787722</v>
      </c>
      <c r="G250" s="33">
        <f ca="1">IF(E250&lt;&gt;"",F249*((1+$H$11)^YEARFRAC(B249,B250,1)-(1+$H$11-$H$13)^YEARFRAC(B249,B250,1)),"")</f>
        <v>88.992321472774805</v>
      </c>
      <c r="I250" s="30" t="str">
        <f ca="1">IFERROR(IF(YEARFRAC($I$28,DATE(YEAR(I249),MONTH(I249)+1,1))&gt;$H$17,"",DATE(YEAR(I249),MONTH(I249)+1,1)),"")</f>
        <v/>
      </c>
      <c r="J250" s="33" t="str">
        <f ca="1">IF(I250&lt;&gt;"",(J249-K249)*(1+($H$12-$H$13)/12),"")</f>
        <v/>
      </c>
      <c r="K250" s="33" t="str">
        <f ca="1">IF(J250&lt;&gt;"",-PMT(($H$12-$H$13)/12,12*$H$17,$J$28,0,1),"")</f>
        <v/>
      </c>
      <c r="L250" s="33" t="str">
        <f ca="1">IF(K250&lt;&gt;"",J250*$H$13/12,"")</f>
        <v/>
      </c>
    </row>
    <row r="251" spans="2:12" x14ac:dyDescent="0.3">
      <c r="B251" s="30">
        <f ca="1">IFERROR(IF(YEARFRAC($B$28,IF(DATE(YEAR(B250),MONTH(B250),15)&gt;B250,DATE(YEAR(B250),MONTH(B250),15),DATE(YEAR(B250),MONTH(B250)+1,1)))&gt;$H$16,"",IF(DATE(YEAR(B250),MONTH(B250),15)&gt;B250,DATE(YEAR(B250),MONTH(B250),15),DATE(YEAR(B250),MONTH(B250)+1,1))),"")</f>
        <v>44866</v>
      </c>
      <c r="C251" s="33">
        <f ca="1">IF(B251&lt;&gt;"",IF(AND(MONTH(B251)=1,DAY(B251)=1),C250*(1+$H$10),C250),"")</f>
        <v>62053.128639140639</v>
      </c>
      <c r="D251" s="33">
        <f ca="1">IF(C251&lt;&gt;"",C251*$H$8/24,"")</f>
        <v>155.13282159785157</v>
      </c>
      <c r="E251" s="33">
        <f ca="1">IF(D251&lt;&gt;"",C251*$H$9/24,"")</f>
        <v>77.566410798925787</v>
      </c>
      <c r="F251" s="33">
        <f ca="1">IF(E251&lt;&gt;"",F250*(1+$H$11-$H$13)^YEARFRAC(B250,B251,1)+D251+E251,"")</f>
        <v>122448.51492180562</v>
      </c>
      <c r="G251" s="33">
        <f ca="1">IF(E251&lt;&gt;"",F250*((1+$H$11)^YEARFRAC(B250,B251,1)-(1+$H$11-$H$13)^YEARFRAC(B250,B251,1)),"")</f>
        <v>108.47507458365658</v>
      </c>
      <c r="I251" s="30" t="str">
        <f ca="1">IFERROR(IF(YEARFRAC($I$28,DATE(YEAR(I250),MONTH(I250)+1,1))&gt;$H$17,"",DATE(YEAR(I250),MONTH(I250)+1,1)),"")</f>
        <v/>
      </c>
      <c r="J251" s="33" t="str">
        <f ca="1">IF(I251&lt;&gt;"",(J250-K250)*(1+($H$12-$H$13)/12),"")</f>
        <v/>
      </c>
      <c r="K251" s="33" t="str">
        <f ca="1">IF(J251&lt;&gt;"",-PMT(($H$12-$H$13)/12,12*$H$17,$J$28,0,1),"")</f>
        <v/>
      </c>
      <c r="L251" s="33" t="str">
        <f ca="1">IF(K251&lt;&gt;"",J251*$H$13/12,"")</f>
        <v/>
      </c>
    </row>
    <row r="252" spans="2:12" x14ac:dyDescent="0.3">
      <c r="B252" s="30">
        <f ca="1">IFERROR(IF(YEARFRAC($B$28,IF(DATE(YEAR(B251),MONTH(B251),15)&gt;B251,DATE(YEAR(B251),MONTH(B251),15),DATE(YEAR(B251),MONTH(B251)+1,1)))&gt;$H$16,"",IF(DATE(YEAR(B251),MONTH(B251),15)&gt;B251,DATE(YEAR(B251),MONTH(B251),15),DATE(YEAR(B251),MONTH(B251)+1,1))),"")</f>
        <v>44880</v>
      </c>
      <c r="C252" s="33">
        <f ca="1">IF(B252&lt;&gt;"",IF(AND(MONTH(B252)=1,DAY(B252)=1),C251*(1+$H$10),C251),"")</f>
        <v>62053.128639140639</v>
      </c>
      <c r="D252" s="33">
        <f ca="1">IF(C252&lt;&gt;"",C252*$H$8/24,"")</f>
        <v>155.13282159785157</v>
      </c>
      <c r="E252" s="33">
        <f ca="1">IF(D252&lt;&gt;"",C252*$H$9/24,"")</f>
        <v>77.566410798925787</v>
      </c>
      <c r="F252" s="33">
        <f ca="1">IF(E252&lt;&gt;"",F251*(1+$H$11-$H$13)^YEARFRAC(B251,B252,1)+D252+E252,"")</f>
        <v>122865.5589524731</v>
      </c>
      <c r="G252" s="33">
        <f ca="1">IF(E252&lt;&gt;"",F251*((1+$H$11)^YEARFRAC(B251,B252,1)-(1+$H$11-$H$13)^YEARFRAC(B251,B252,1)),"")</f>
        <v>89.630230981377139</v>
      </c>
      <c r="I252" s="30" t="str">
        <f ca="1">IFERROR(IF(YEARFRAC($I$28,DATE(YEAR(I251),MONTH(I251)+1,1))&gt;$H$17,"",DATE(YEAR(I251),MONTH(I251)+1,1)),"")</f>
        <v/>
      </c>
      <c r="J252" s="33" t="str">
        <f ca="1">IF(I252&lt;&gt;"",(J251-K251)*(1+($H$12-$H$13)/12),"")</f>
        <v/>
      </c>
      <c r="K252" s="33" t="str">
        <f ca="1">IF(J252&lt;&gt;"",-PMT(($H$12-$H$13)/12,12*$H$17,$J$28,0,1),"")</f>
        <v/>
      </c>
      <c r="L252" s="33" t="str">
        <f ca="1">IF(K252&lt;&gt;"",J252*$H$13/12,"")</f>
        <v/>
      </c>
    </row>
    <row r="253" spans="2:12" x14ac:dyDescent="0.3">
      <c r="B253" s="30">
        <f ca="1">IFERROR(IF(YEARFRAC($B$28,IF(DATE(YEAR(B252),MONTH(B252),15)&gt;B252,DATE(YEAR(B252),MONTH(B252),15),DATE(YEAR(B252),MONTH(B252)+1,1)))&gt;$H$16,"",IF(DATE(YEAR(B252),MONTH(B252),15)&gt;B252,DATE(YEAR(B252),MONTH(B252),15),DATE(YEAR(B252),MONTH(B252)+1,1))),"")</f>
        <v>44896</v>
      </c>
      <c r="C253" s="33">
        <f ca="1">IF(B253&lt;&gt;"",IF(AND(MONTH(B253)=1,DAY(B253)=1),C252*(1+$H$10),C252),"")</f>
        <v>62053.128639140639</v>
      </c>
      <c r="D253" s="33">
        <f ca="1">IF(C253&lt;&gt;"",C253*$H$8/24,"")</f>
        <v>155.13282159785157</v>
      </c>
      <c r="E253" s="33">
        <f ca="1">IF(D253&lt;&gt;"",C253*$H$9/24,"")</f>
        <v>77.566410798925787</v>
      </c>
      <c r="F253" s="33">
        <f ca="1">IF(E253&lt;&gt;"",F252*(1+$H$11-$H$13)^YEARFRAC(B252,B253,1)+D253+E253,"")</f>
        <v>123309.67822556951</v>
      </c>
      <c r="G253" s="33">
        <f ca="1">IF(E253&lt;&gt;"",F252*((1+$H$11)^YEARFRAC(B252,B253,1)-(1+$H$11-$H$13)^YEARFRAC(B252,B253,1)),"")</f>
        <v>102.81088600105471</v>
      </c>
      <c r="I253" s="30" t="str">
        <f ca="1">IFERROR(IF(YEARFRAC($I$28,DATE(YEAR(I252),MONTH(I252)+1,1))&gt;$H$17,"",DATE(YEAR(I252),MONTH(I252)+1,1)),"")</f>
        <v/>
      </c>
      <c r="J253" s="33" t="str">
        <f ca="1">IF(I253&lt;&gt;"",(J252-K252)*(1+($H$12-$H$13)/12),"")</f>
        <v/>
      </c>
      <c r="K253" s="33" t="str">
        <f ca="1">IF(J253&lt;&gt;"",-PMT(($H$12-$H$13)/12,12*$H$17,$J$28,0,1),"")</f>
        <v/>
      </c>
      <c r="L253" s="33" t="str">
        <f ca="1">IF(K253&lt;&gt;"",J253*$H$13/12,"")</f>
        <v/>
      </c>
    </row>
    <row r="254" spans="2:12" x14ac:dyDescent="0.3">
      <c r="B254" s="30">
        <f ca="1">IFERROR(IF(YEARFRAC($B$28,IF(DATE(YEAR(B253),MONTH(B253),15)&gt;B253,DATE(YEAR(B253),MONTH(B253),15),DATE(YEAR(B253),MONTH(B253)+1,1)))&gt;$H$16,"",IF(DATE(YEAR(B253),MONTH(B253),15)&gt;B253,DATE(YEAR(B253),MONTH(B253),15),DATE(YEAR(B253),MONTH(B253)+1,1))),"")</f>
        <v>44910</v>
      </c>
      <c r="C254" s="33">
        <f ca="1">IF(B254&lt;&gt;"",IF(AND(MONTH(B254)=1,DAY(B254)=1),C253*(1+$H$10),C253),"")</f>
        <v>62053.128639140639</v>
      </c>
      <c r="D254" s="33">
        <f ca="1">IF(C254&lt;&gt;"",C254*$H$8/24,"")</f>
        <v>155.13282159785157</v>
      </c>
      <c r="E254" s="33">
        <f ca="1">IF(D254&lt;&gt;"",C254*$H$9/24,"")</f>
        <v>77.566410798925787</v>
      </c>
      <c r="F254" s="33">
        <f ca="1">IF(E254&lt;&gt;"",F253*(1+$H$11-$H$13)^YEARFRAC(B253,B254,1)+D254+E254,"")</f>
        <v>123728.01872745686</v>
      </c>
      <c r="G254" s="33">
        <f ca="1">IF(E254&lt;&gt;"",F253*((1+$H$11)^YEARFRAC(B253,B254,1)-(1+$H$11-$H$13)^YEARFRAC(B253,B254,1)),"")</f>
        <v>90.260587877729321</v>
      </c>
      <c r="I254" s="30" t="str">
        <f ca="1">IFERROR(IF(YEARFRAC($I$28,DATE(YEAR(I253),MONTH(I253)+1,1))&gt;$H$17,"",DATE(YEAR(I253),MONTH(I253)+1,1)),"")</f>
        <v/>
      </c>
      <c r="J254" s="33" t="str">
        <f ca="1">IF(I254&lt;&gt;"",(J253-K253)*(1+($H$12-$H$13)/12),"")</f>
        <v/>
      </c>
      <c r="K254" s="33" t="str">
        <f ca="1">IF(J254&lt;&gt;"",-PMT(($H$12-$H$13)/12,12*$H$17,$J$28,0,1),"")</f>
        <v/>
      </c>
      <c r="L254" s="33" t="str">
        <f ca="1">IF(K254&lt;&gt;"",J254*$H$13/12,"")</f>
        <v/>
      </c>
    </row>
    <row r="255" spans="2:12" x14ac:dyDescent="0.3">
      <c r="B255" s="30">
        <f ca="1">IFERROR(IF(YEARFRAC($B$28,IF(DATE(YEAR(B254),MONTH(B254),15)&gt;B254,DATE(YEAR(B254),MONTH(B254),15),DATE(YEAR(B254),MONTH(B254)+1,1)))&gt;$H$16,"",IF(DATE(YEAR(B254),MONTH(B254),15)&gt;B254,DATE(YEAR(B254),MONTH(B254),15),DATE(YEAR(B254),MONTH(B254)+1,1))),"")</f>
        <v>44927</v>
      </c>
      <c r="C255" s="33">
        <f ca="1">IF(B255&lt;&gt;"",IF(AND(MONTH(B255)=1,DAY(B255)=1),C254*(1+$H$10),C254),"")</f>
        <v>65155.785071097671</v>
      </c>
      <c r="D255" s="33">
        <f ca="1">IF(C255&lt;&gt;"",C255*$H$8/24,"")</f>
        <v>162.88946267774418</v>
      </c>
      <c r="E255" s="33">
        <f ca="1">IF(D255&lt;&gt;"",C255*$H$9/24,"")</f>
        <v>81.444731338872089</v>
      </c>
      <c r="F255" s="33">
        <f ca="1">IF(E255&lt;&gt;"",F254*(1+$H$11-$H$13)^YEARFRAC(B254,B255,1)+D255+E255,"")</f>
        <v>124198.57569827753</v>
      </c>
      <c r="G255" s="33">
        <f ca="1">IF(E255&lt;&gt;"",F254*((1+$H$11)^YEARFRAC(B254,B255,1)-(1+$H$11-$H$13)^YEARFRAC(B254,B255,1)),"")</f>
        <v>110.01804894307556</v>
      </c>
      <c r="I255" s="30" t="str">
        <f ca="1">IFERROR(IF(YEARFRAC($I$28,DATE(YEAR(I254),MONTH(I254)+1,1))&gt;$H$17,"",DATE(YEAR(I254),MONTH(I254)+1,1)),"")</f>
        <v/>
      </c>
      <c r="J255" s="33" t="str">
        <f ca="1">IF(I255&lt;&gt;"",(J254-K254)*(1+($H$12-$H$13)/12),"")</f>
        <v/>
      </c>
      <c r="K255" s="33" t="str">
        <f ca="1">IF(J255&lt;&gt;"",-PMT(($H$12-$H$13)/12,12*$H$17,$J$28,0,1),"")</f>
        <v/>
      </c>
      <c r="L255" s="33" t="str">
        <f ca="1">IF(K255&lt;&gt;"",J255*$H$13/12,"")</f>
        <v/>
      </c>
    </row>
    <row r="256" spans="2:12" x14ac:dyDescent="0.3">
      <c r="B256" s="30">
        <f ca="1">IFERROR(IF(YEARFRAC($B$28,IF(DATE(YEAR(B255),MONTH(B255),15)&gt;B255,DATE(YEAR(B255),MONTH(B255),15),DATE(YEAR(B255),MONTH(B255)+1,1)))&gt;$H$16,"",IF(DATE(YEAR(B255),MONTH(B255),15)&gt;B255,DATE(YEAR(B255),MONTH(B255),15),DATE(YEAR(B255),MONTH(B255)+1,1))),"")</f>
        <v>44941</v>
      </c>
      <c r="C256" s="33">
        <f ca="1">IF(B256&lt;&gt;"",IF(AND(MONTH(B256)=1,DAY(B256)=1),C255*(1+$H$10),C255),"")</f>
        <v>65155.785071097671</v>
      </c>
      <c r="D256" s="33">
        <f ca="1">IF(C256&lt;&gt;"",C256*$H$8/24,"")</f>
        <v>162.88946267774418</v>
      </c>
      <c r="E256" s="33">
        <f ca="1">IF(D256&lt;&gt;"",C256*$H$9/24,"")</f>
        <v>81.444731338872089</v>
      </c>
      <c r="F256" s="33">
        <f ca="1">IF(E256&lt;&gt;"",F255*(1+$H$11-$H$13)^YEARFRAC(B255,B256,1)+D256+E256,"")</f>
        <v>124629.88938646954</v>
      </c>
      <c r="G256" s="33">
        <f ca="1">IF(E256&lt;&gt;"",F255*((1+$H$11)^YEARFRAC(B255,B256,1)-(1+$H$11-$H$13)^YEARFRAC(B255,B256,1)),"")</f>
        <v>90.911245714196028</v>
      </c>
      <c r="I256" s="30" t="str">
        <f ca="1">IFERROR(IF(YEARFRAC($I$28,DATE(YEAR(I255),MONTH(I255)+1,1))&gt;$H$17,"",DATE(YEAR(I255),MONTH(I255)+1,1)),"")</f>
        <v/>
      </c>
      <c r="J256" s="33" t="str">
        <f ca="1">IF(I256&lt;&gt;"",(J255-K255)*(1+($H$12-$H$13)/12),"")</f>
        <v/>
      </c>
      <c r="K256" s="33" t="str">
        <f ca="1">IF(J256&lt;&gt;"",-PMT(($H$12-$H$13)/12,12*$H$17,$J$28,0,1),"")</f>
        <v/>
      </c>
      <c r="L256" s="33" t="str">
        <f ca="1">IF(K256&lt;&gt;"",J256*$H$13/12,"")</f>
        <v/>
      </c>
    </row>
    <row r="257" spans="2:12" x14ac:dyDescent="0.3">
      <c r="B257" s="30">
        <f ca="1">IFERROR(IF(YEARFRAC($B$28,IF(DATE(YEAR(B256),MONTH(B256),15)&gt;B256,DATE(YEAR(B256),MONTH(B256),15),DATE(YEAR(B256),MONTH(B256)+1,1)))&gt;$H$16,"",IF(DATE(YEAR(B256),MONTH(B256),15)&gt;B256,DATE(YEAR(B256),MONTH(B256),15),DATE(YEAR(B256),MONTH(B256)+1,1))),"")</f>
        <v>44958</v>
      </c>
      <c r="C257" s="33">
        <f ca="1">IF(B257&lt;&gt;"",IF(AND(MONTH(B257)=1,DAY(B257)=1),C256*(1+$H$10),C256),"")</f>
        <v>65155.785071097671</v>
      </c>
      <c r="D257" s="33">
        <f ca="1">IF(C257&lt;&gt;"",C257*$H$8/24,"")</f>
        <v>162.88946267774418</v>
      </c>
      <c r="E257" s="33">
        <f ca="1">IF(D257&lt;&gt;"",C257*$H$9/24,"")</f>
        <v>81.444731338872089</v>
      </c>
      <c r="F257" s="33">
        <f ca="1">IF(E257&lt;&gt;"",F256*(1+$H$11-$H$13)^YEARFRAC(B256,B257,1)+D257+E257,"")</f>
        <v>125102.09532643155</v>
      </c>
      <c r="G257" s="33">
        <f ca="1">IF(E257&lt;&gt;"",F256*((1+$H$11)^YEARFRAC(B256,B257,1)-(1+$H$11-$H$13)^YEARFRAC(B256,B257,1)),"")</f>
        <v>110.81998573414423</v>
      </c>
      <c r="I257" s="30" t="str">
        <f ca="1">IFERROR(IF(YEARFRAC($I$28,DATE(YEAR(I256),MONTH(I256)+1,1))&gt;$H$17,"",DATE(YEAR(I256),MONTH(I256)+1,1)),"")</f>
        <v/>
      </c>
      <c r="J257" s="33" t="str">
        <f ca="1">IF(I257&lt;&gt;"",(J256-K256)*(1+($H$12-$H$13)/12),"")</f>
        <v/>
      </c>
      <c r="K257" s="33" t="str">
        <f ca="1">IF(J257&lt;&gt;"",-PMT(($H$12-$H$13)/12,12*$H$17,$J$28,0,1),"")</f>
        <v/>
      </c>
      <c r="L257" s="33" t="str">
        <f ca="1">IF(K257&lt;&gt;"",J257*$H$13/12,"")</f>
        <v/>
      </c>
    </row>
    <row r="258" spans="2:12" x14ac:dyDescent="0.3">
      <c r="B258" s="30">
        <f ca="1">IFERROR(IF(YEARFRAC($B$28,IF(DATE(YEAR(B257),MONTH(B257),15)&gt;B257,DATE(YEAR(B257),MONTH(B257),15),DATE(YEAR(B257),MONTH(B257)+1,1)))&gt;$H$16,"",IF(DATE(YEAR(B257),MONTH(B257),15)&gt;B257,DATE(YEAR(B257),MONTH(B257),15),DATE(YEAR(B257),MONTH(B257)+1,1))),"")</f>
        <v>44972</v>
      </c>
      <c r="C258" s="33">
        <f ca="1">IF(B258&lt;&gt;"",IF(AND(MONTH(B258)=1,DAY(B258)=1),C257*(1+$H$10),C257),"")</f>
        <v>65155.785071097671</v>
      </c>
      <c r="D258" s="33">
        <f ca="1">IF(C258&lt;&gt;"",C258*$H$8/24,"")</f>
        <v>162.88946267774418</v>
      </c>
      <c r="E258" s="33">
        <f ca="1">IF(D258&lt;&gt;"",C258*$H$9/24,"")</f>
        <v>81.444731338872089</v>
      </c>
      <c r="F258" s="33">
        <f ca="1">IF(E258&lt;&gt;"",F257*(1+$H$11-$H$13)^YEARFRAC(B257,B258,1)+D258+E258,"")</f>
        <v>125534.76925279135</v>
      </c>
      <c r="G258" s="33">
        <f ca="1">IF(E258&lt;&gt;"",F257*((1+$H$11)^YEARFRAC(B257,B258,1)-(1+$H$11-$H$13)^YEARFRAC(B257,B258,1)),"")</f>
        <v>91.572606719834738</v>
      </c>
      <c r="I258" s="30" t="str">
        <f ca="1">IFERROR(IF(YEARFRAC($I$28,DATE(YEAR(I257),MONTH(I257)+1,1))&gt;$H$17,"",DATE(YEAR(I257),MONTH(I257)+1,1)),"")</f>
        <v/>
      </c>
      <c r="J258" s="33" t="str">
        <f ca="1">IF(I258&lt;&gt;"",(J257-K257)*(1+($H$12-$H$13)/12),"")</f>
        <v/>
      </c>
      <c r="K258" s="33" t="str">
        <f ca="1">IF(J258&lt;&gt;"",-PMT(($H$12-$H$13)/12,12*$H$17,$J$28,0,1),"")</f>
        <v/>
      </c>
      <c r="L258" s="33" t="str">
        <f ca="1">IF(K258&lt;&gt;"",J258*$H$13/12,"")</f>
        <v/>
      </c>
    </row>
    <row r="259" spans="2:12" x14ac:dyDescent="0.3">
      <c r="B259" s="30">
        <f ca="1">IFERROR(IF(YEARFRAC($B$28,IF(DATE(YEAR(B258),MONTH(B258),15)&gt;B258,DATE(YEAR(B258),MONTH(B258),15),DATE(YEAR(B258),MONTH(B258)+1,1)))&gt;$H$16,"",IF(DATE(YEAR(B258),MONTH(B258),15)&gt;B258,DATE(YEAR(B258),MONTH(B258),15),DATE(YEAR(B258),MONTH(B258)+1,1))),"")</f>
        <v>44986</v>
      </c>
      <c r="C259" s="33">
        <f ca="1">IF(B259&lt;&gt;"",IF(AND(MONTH(B259)=1,DAY(B259)=1),C258*(1+$H$10),C258),"")</f>
        <v>65155.785071097671</v>
      </c>
      <c r="D259" s="33">
        <f ca="1">IF(C259&lt;&gt;"",C259*$H$8/24,"")</f>
        <v>162.88946267774418</v>
      </c>
      <c r="E259" s="33">
        <f ca="1">IF(D259&lt;&gt;"",C259*$H$9/24,"")</f>
        <v>81.444731338872089</v>
      </c>
      <c r="F259" s="33">
        <f ca="1">IF(E259&lt;&gt;"",F258*(1+$H$11-$H$13)^YEARFRAC(B258,B259,1)+D259+E259,"")</f>
        <v>125968.09456465568</v>
      </c>
      <c r="G259" s="33">
        <f ca="1">IF(E259&lt;&gt;"",F258*((1+$H$11)^YEARFRAC(B258,B259,1)-(1+$H$11-$H$13)^YEARFRAC(B258,B259,1)),"")</f>
        <v>91.889316677354543</v>
      </c>
      <c r="I259" s="30" t="str">
        <f ca="1">IFERROR(IF(YEARFRAC($I$28,DATE(YEAR(I258),MONTH(I258)+1,1))&gt;$H$17,"",DATE(YEAR(I258),MONTH(I258)+1,1)),"")</f>
        <v/>
      </c>
      <c r="J259" s="33" t="str">
        <f ca="1">IF(I259&lt;&gt;"",(J258-K258)*(1+($H$12-$H$13)/12),"")</f>
        <v/>
      </c>
      <c r="K259" s="33" t="str">
        <f ca="1">IF(J259&lt;&gt;"",-PMT(($H$12-$H$13)/12,12*$H$17,$J$28,0,1),"")</f>
        <v/>
      </c>
      <c r="L259" s="33" t="str">
        <f ca="1">IF(K259&lt;&gt;"",J259*$H$13/12,"")</f>
        <v/>
      </c>
    </row>
    <row r="260" spans="2:12" x14ac:dyDescent="0.3">
      <c r="B260" s="30">
        <f ca="1">IFERROR(IF(YEARFRAC($B$28,IF(DATE(YEAR(B259),MONTH(B259),15)&gt;B259,DATE(YEAR(B259),MONTH(B259),15),DATE(YEAR(B259),MONTH(B259)+1,1)))&gt;$H$16,"",IF(DATE(YEAR(B259),MONTH(B259),15)&gt;B259,DATE(YEAR(B259),MONTH(B259),15),DATE(YEAR(B259),MONTH(B259)+1,1))),"")</f>
        <v>45000</v>
      </c>
      <c r="C260" s="33">
        <f ca="1">IF(B260&lt;&gt;"",IF(AND(MONTH(B260)=1,DAY(B260)=1),C259*(1+$H$10),C259),"")</f>
        <v>65155.785071097671</v>
      </c>
      <c r="D260" s="33">
        <f ca="1">IF(C260&lt;&gt;"",C260*$H$8/24,"")</f>
        <v>162.88946267774418</v>
      </c>
      <c r="E260" s="33">
        <f ca="1">IF(D260&lt;&gt;"",C260*$H$9/24,"")</f>
        <v>81.444731338872089</v>
      </c>
      <c r="F260" s="33">
        <f ca="1">IF(E260&lt;&gt;"",F259*(1+$H$11-$H$13)^YEARFRAC(B259,B260,1)+D260+E260,"")</f>
        <v>126402.07224267775</v>
      </c>
      <c r="G260" s="33">
        <f ca="1">IF(E260&lt;&gt;"",F259*((1+$H$11)^YEARFRAC(B259,B260,1)-(1+$H$11-$H$13)^YEARFRAC(B259,B260,1)),"")</f>
        <v>92.206503437988431</v>
      </c>
      <c r="I260" s="30" t="str">
        <f ca="1">IFERROR(IF(YEARFRAC($I$28,DATE(YEAR(I259),MONTH(I259)+1,1))&gt;$H$17,"",DATE(YEAR(I259),MONTH(I259)+1,1)),"")</f>
        <v/>
      </c>
      <c r="J260" s="33" t="str">
        <f ca="1">IF(I260&lt;&gt;"",(J259-K259)*(1+($H$12-$H$13)/12),"")</f>
        <v/>
      </c>
      <c r="K260" s="33" t="str">
        <f ca="1">IF(J260&lt;&gt;"",-PMT(($H$12-$H$13)/12,12*$H$17,$J$28,0,1),"")</f>
        <v/>
      </c>
      <c r="L260" s="33" t="str">
        <f ca="1">IF(K260&lt;&gt;"",J260*$H$13/12,"")</f>
        <v/>
      </c>
    </row>
    <row r="261" spans="2:12" x14ac:dyDescent="0.3">
      <c r="B261" s="30">
        <f ca="1">IFERROR(IF(YEARFRAC($B$28,IF(DATE(YEAR(B260),MONTH(B260),15)&gt;B260,DATE(YEAR(B260),MONTH(B260),15),DATE(YEAR(B260),MONTH(B260)+1,1)))&gt;$H$16,"",IF(DATE(YEAR(B260),MONTH(B260),15)&gt;B260,DATE(YEAR(B260),MONTH(B260),15),DATE(YEAR(B260),MONTH(B260)+1,1))),"")</f>
        <v>45017</v>
      </c>
      <c r="C261" s="33">
        <f ca="1">IF(B261&lt;&gt;"",IF(AND(MONTH(B261)=1,DAY(B261)=1),C260*(1+$H$10),C260),"")</f>
        <v>65155.785071097671</v>
      </c>
      <c r="D261" s="33">
        <f ca="1">IF(C261&lt;&gt;"",C261*$H$8/24,"")</f>
        <v>162.88946267774418</v>
      </c>
      <c r="E261" s="33">
        <f ca="1">IF(D261&lt;&gt;"",C261*$H$9/24,"")</f>
        <v>81.444731338872089</v>
      </c>
      <c r="F261" s="33">
        <f ca="1">IF(E261&lt;&gt;"",F260*(1+$H$11-$H$13)^YEARFRAC(B260,B261,1)+D261+E261,"")</f>
        <v>126877.51841982175</v>
      </c>
      <c r="G261" s="33">
        <f ca="1">IF(E261&lt;&gt;"",F260*((1+$H$11)^YEARFRAC(B260,B261,1)-(1+$H$11-$H$13)^YEARFRAC(B260,B261,1)),"")</f>
        <v>112.39579776294484</v>
      </c>
      <c r="I261" s="30" t="str">
        <f ca="1">IFERROR(IF(YEARFRAC($I$28,DATE(YEAR(I260),MONTH(I260)+1,1))&gt;$H$17,"",DATE(YEAR(I260),MONTH(I260)+1,1)),"")</f>
        <v/>
      </c>
      <c r="J261" s="33" t="str">
        <f ca="1">IF(I261&lt;&gt;"",(J260-K260)*(1+($H$12-$H$13)/12),"")</f>
        <v/>
      </c>
      <c r="K261" s="33" t="str">
        <f ca="1">IF(J261&lt;&gt;"",-PMT(($H$12-$H$13)/12,12*$H$17,$J$28,0,1),"")</f>
        <v/>
      </c>
      <c r="L261" s="33" t="str">
        <f ca="1">IF(K261&lt;&gt;"",J261*$H$13/12,"")</f>
        <v/>
      </c>
    </row>
    <row r="262" spans="2:12" x14ac:dyDescent="0.3">
      <c r="B262" s="30">
        <f ca="1">IFERROR(IF(YEARFRAC($B$28,IF(DATE(YEAR(B261),MONTH(B261),15)&gt;B261,DATE(YEAR(B261),MONTH(B261),15),DATE(YEAR(B261),MONTH(B261)+1,1)))&gt;$H$16,"",IF(DATE(YEAR(B261),MONTH(B261),15)&gt;B261,DATE(YEAR(B261),MONTH(B261),15),DATE(YEAR(B261),MONTH(B261)+1,1))),"")</f>
        <v>45031</v>
      </c>
      <c r="C262" s="33">
        <f ca="1">IF(B262&lt;&gt;"",IF(AND(MONTH(B262)=1,DAY(B262)=1),C261*(1+$H$10),C261),"")</f>
        <v>65155.785071097671</v>
      </c>
      <c r="D262" s="33">
        <f ca="1">IF(C262&lt;&gt;"",C262*$H$8/24,"")</f>
        <v>162.88946267774418</v>
      </c>
      <c r="E262" s="33">
        <f ca="1">IF(D262&lt;&gt;"",C262*$H$9/24,"")</f>
        <v>81.444731338872089</v>
      </c>
      <c r="F262" s="33">
        <f ca="1">IF(E262&lt;&gt;"",F261*(1+$H$11-$H$13)^YEARFRAC(B261,B262,1)+D262+E262,"")</f>
        <v>127312.86522475589</v>
      </c>
      <c r="G262" s="33">
        <f ca="1">IF(E262&lt;&gt;"",F261*((1+$H$11)^YEARFRAC(B261,B262,1)-(1+$H$11-$H$13)^YEARFRAC(B261,B262,1)),"")</f>
        <v>92.872186237412834</v>
      </c>
      <c r="I262" s="30" t="str">
        <f ca="1">IFERROR(IF(YEARFRAC($I$28,DATE(YEAR(I261),MONTH(I261)+1,1))&gt;$H$17,"",DATE(YEAR(I261),MONTH(I261)+1,1)),"")</f>
        <v/>
      </c>
      <c r="J262" s="33" t="str">
        <f ca="1">IF(I262&lt;&gt;"",(J261-K261)*(1+($H$12-$H$13)/12),"")</f>
        <v/>
      </c>
      <c r="K262" s="33" t="str">
        <f ca="1">IF(J262&lt;&gt;"",-PMT(($H$12-$H$13)/12,12*$H$17,$J$28,0,1),"")</f>
        <v/>
      </c>
      <c r="L262" s="33" t="str">
        <f ca="1">IF(K262&lt;&gt;"",J262*$H$13/12,"")</f>
        <v/>
      </c>
    </row>
    <row r="263" spans="2:12" x14ac:dyDescent="0.3">
      <c r="B263" s="30">
        <f ca="1">IFERROR(IF(YEARFRAC($B$28,IF(DATE(YEAR(B262),MONTH(B262),15)&gt;B262,DATE(YEAR(B262),MONTH(B262),15),DATE(YEAR(B262),MONTH(B262)+1,1)))&gt;$H$16,"",IF(DATE(YEAR(B262),MONTH(B262),15)&gt;B262,DATE(YEAR(B262),MONTH(B262),15),DATE(YEAR(B262),MONTH(B262)+1,1))),"")</f>
        <v>45047</v>
      </c>
      <c r="C263" s="33">
        <f ca="1">IF(B263&lt;&gt;"",IF(AND(MONTH(B263)=1,DAY(B263)=1),C262*(1+$H$10),C262),"")</f>
        <v>65155.785071097671</v>
      </c>
      <c r="D263" s="33">
        <f ca="1">IF(C263&lt;&gt;"",C263*$H$8/24,"")</f>
        <v>162.88946267774418</v>
      </c>
      <c r="E263" s="33">
        <f ca="1">IF(D263&lt;&gt;"",C263*$H$9/24,"")</f>
        <v>81.444731338872089</v>
      </c>
      <c r="F263" s="33">
        <f ca="1">IF(E263&lt;&gt;"",F262*(1+$H$11-$H$13)^YEARFRAC(B262,B263,1)+D263+E263,"")</f>
        <v>127776.27213025397</v>
      </c>
      <c r="G263" s="33">
        <f ca="1">IF(E263&lt;&gt;"",F262*((1+$H$11)^YEARFRAC(B262,B263,1)-(1+$H$11-$H$13)^YEARFRAC(B262,B263,1)),"")</f>
        <v>106.53228280313419</v>
      </c>
      <c r="I263" s="30" t="str">
        <f ca="1">IFERROR(IF(YEARFRAC($I$28,DATE(YEAR(I262),MONTH(I262)+1,1))&gt;$H$17,"",DATE(YEAR(I262),MONTH(I262)+1,1)),"")</f>
        <v/>
      </c>
      <c r="J263" s="33" t="str">
        <f ca="1">IF(I263&lt;&gt;"",(J262-K262)*(1+($H$12-$H$13)/12),"")</f>
        <v/>
      </c>
      <c r="K263" s="33" t="str">
        <f ca="1">IF(J263&lt;&gt;"",-PMT(($H$12-$H$13)/12,12*$H$17,$J$28,0,1),"")</f>
        <v/>
      </c>
      <c r="L263" s="33" t="str">
        <f ca="1">IF(K263&lt;&gt;"",J263*$H$13/12,"")</f>
        <v/>
      </c>
    </row>
    <row r="264" spans="2:12" x14ac:dyDescent="0.3">
      <c r="B264" s="30">
        <f ca="1">IFERROR(IF(YEARFRAC($B$28,IF(DATE(YEAR(B263),MONTH(B263),15)&gt;B263,DATE(YEAR(B263),MONTH(B263),15),DATE(YEAR(B263),MONTH(B263)+1,1)))&gt;$H$16,"",IF(DATE(YEAR(B263),MONTH(B263),15)&gt;B263,DATE(YEAR(B263),MONTH(B263),15),DATE(YEAR(B263),MONTH(B263)+1,1))),"")</f>
        <v>45061</v>
      </c>
      <c r="C264" s="33">
        <f ca="1">IF(B264&lt;&gt;"",IF(AND(MONTH(B264)=1,DAY(B264)=1),C263*(1+$H$10),C263),"")</f>
        <v>65155.785071097671</v>
      </c>
      <c r="D264" s="33">
        <f ca="1">IF(C264&lt;&gt;"",C264*$H$8/24,"")</f>
        <v>162.88946267774418</v>
      </c>
      <c r="E264" s="33">
        <f ca="1">IF(D264&lt;&gt;"",C264*$H$9/24,"")</f>
        <v>81.444731338872089</v>
      </c>
      <c r="F264" s="33">
        <f ca="1">IF(E264&lt;&gt;"",F263*(1+$H$11-$H$13)^YEARFRAC(B263,B264,1)+D264+E264,"")</f>
        <v>128212.97199832287</v>
      </c>
      <c r="G264" s="33">
        <f ca="1">IF(E264&lt;&gt;"",F263*((1+$H$11)^YEARFRAC(B263,B264,1)-(1+$H$11-$H$13)^YEARFRAC(B263,B264,1)),"")</f>
        <v>93.530058672312123</v>
      </c>
      <c r="I264" s="30" t="str">
        <f ca="1">IFERROR(IF(YEARFRAC($I$28,DATE(YEAR(I263),MONTH(I263)+1,1))&gt;$H$17,"",DATE(YEAR(I263),MONTH(I263)+1,1)),"")</f>
        <v/>
      </c>
      <c r="J264" s="33" t="str">
        <f ca="1">IF(I264&lt;&gt;"",(J263-K263)*(1+($H$12-$H$13)/12),"")</f>
        <v/>
      </c>
      <c r="K264" s="33" t="str">
        <f ca="1">IF(J264&lt;&gt;"",-PMT(($H$12-$H$13)/12,12*$H$17,$J$28,0,1),"")</f>
        <v/>
      </c>
      <c r="L264" s="33" t="str">
        <f ca="1">IF(K264&lt;&gt;"",J264*$H$13/12,"")</f>
        <v/>
      </c>
    </row>
    <row r="265" spans="2:12" x14ac:dyDescent="0.3">
      <c r="B265" s="30">
        <f ca="1">IFERROR(IF(YEARFRAC($B$28,IF(DATE(YEAR(B264),MONTH(B264),15)&gt;B264,DATE(YEAR(B264),MONTH(B264),15),DATE(YEAR(B264),MONTH(B264)+1,1)))&gt;$H$16,"",IF(DATE(YEAR(B264),MONTH(B264),15)&gt;B264,DATE(YEAR(B264),MONTH(B264),15),DATE(YEAR(B264),MONTH(B264)+1,1))),"")</f>
        <v>45078</v>
      </c>
      <c r="C265" s="33">
        <f ca="1">IF(B265&lt;&gt;"",IF(AND(MONTH(B265)=1,DAY(B265)=1),C264*(1+$H$10),C264),"")</f>
        <v>65155.785071097671</v>
      </c>
      <c r="D265" s="33">
        <f ca="1">IF(C265&lt;&gt;"",C265*$H$8/24,"")</f>
        <v>162.88946267774418</v>
      </c>
      <c r="E265" s="33">
        <f ca="1">IF(D265&lt;&gt;"",C265*$H$9/24,"")</f>
        <v>81.444731338872089</v>
      </c>
      <c r="F265" s="33">
        <f ca="1">IF(E265&lt;&gt;"",F264*(1+$H$11-$H$13)^YEARFRAC(B264,B265,1)+D265+E265,"")</f>
        <v>128691.72920214821</v>
      </c>
      <c r="G265" s="33">
        <f ca="1">IF(E265&lt;&gt;"",F264*((1+$H$11)^YEARFRAC(B264,B265,1)-(1+$H$11-$H$13)^YEARFRAC(B264,B265,1)),"")</f>
        <v>114.00603657543587</v>
      </c>
      <c r="I265" s="30" t="str">
        <f ca="1">IFERROR(IF(YEARFRAC($I$28,DATE(YEAR(I264),MONTH(I264)+1,1))&gt;$H$17,"",DATE(YEAR(I264),MONTH(I264)+1,1)),"")</f>
        <v/>
      </c>
      <c r="J265" s="33" t="str">
        <f ca="1">IF(I265&lt;&gt;"",(J264-K264)*(1+($H$12-$H$13)/12),"")</f>
        <v/>
      </c>
      <c r="K265" s="33" t="str">
        <f ca="1">IF(J265&lt;&gt;"",-PMT(($H$12-$H$13)/12,12*$H$17,$J$28,0,1),"")</f>
        <v/>
      </c>
      <c r="L265" s="33" t="str">
        <f ca="1">IF(K265&lt;&gt;"",J265*$H$13/12,"")</f>
        <v/>
      </c>
    </row>
    <row r="266" spans="2:12" x14ac:dyDescent="0.3">
      <c r="B266" s="30">
        <f ca="1">IFERROR(IF(YEARFRAC($B$28,IF(DATE(YEAR(B265),MONTH(B265),15)&gt;B265,DATE(YEAR(B265),MONTH(B265),15),DATE(YEAR(B265),MONTH(B265)+1,1)))&gt;$H$16,"",IF(DATE(YEAR(B265),MONTH(B265),15)&gt;B265,DATE(YEAR(B265),MONTH(B265),15),DATE(YEAR(B265),MONTH(B265)+1,1))),"")</f>
        <v>45092</v>
      </c>
      <c r="C266" s="33">
        <f ca="1">IF(B266&lt;&gt;"",IF(AND(MONTH(B266)=1,DAY(B266)=1),C265*(1+$H$10),C265),"")</f>
        <v>65155.785071097671</v>
      </c>
      <c r="D266" s="33">
        <f ca="1">IF(C266&lt;&gt;"",C266*$H$8/24,"")</f>
        <v>162.88946267774418</v>
      </c>
      <c r="E266" s="33">
        <f ca="1">IF(D266&lt;&gt;"",C266*$H$9/24,"")</f>
        <v>81.444731338872089</v>
      </c>
      <c r="F266" s="33">
        <f ca="1">IF(E266&lt;&gt;"",F265*(1+$H$11-$H$13)^YEARFRAC(B265,B266,1)+D266+E266,"")</f>
        <v>129129.80728006597</v>
      </c>
      <c r="G266" s="33">
        <f ca="1">IF(E266&lt;&gt;"",F265*((1+$H$11)^YEARFRAC(B265,B266,1)-(1+$H$11-$H$13)^YEARFRAC(B265,B266,1)),"")</f>
        <v>94.200157683801265</v>
      </c>
      <c r="I266" s="30" t="str">
        <f ca="1">IFERROR(IF(YEARFRAC($I$28,DATE(YEAR(I265),MONTH(I265)+1,1))&gt;$H$17,"",DATE(YEAR(I265),MONTH(I265)+1,1)),"")</f>
        <v/>
      </c>
      <c r="J266" s="33" t="str">
        <f ca="1">IF(I266&lt;&gt;"",(J265-K265)*(1+($H$12-$H$13)/12),"")</f>
        <v/>
      </c>
      <c r="K266" s="33" t="str">
        <f ca="1">IF(J266&lt;&gt;"",-PMT(($H$12-$H$13)/12,12*$H$17,$J$28,0,1),"")</f>
        <v/>
      </c>
      <c r="L266" s="33" t="str">
        <f ca="1">IF(K266&lt;&gt;"",J266*$H$13/12,"")</f>
        <v/>
      </c>
    </row>
    <row r="267" spans="2:12" x14ac:dyDescent="0.3">
      <c r="B267" s="30">
        <f ca="1">IFERROR(IF(YEARFRAC($B$28,IF(DATE(YEAR(B266),MONTH(B266),15)&gt;B266,DATE(YEAR(B266),MONTH(B266),15),DATE(YEAR(B266),MONTH(B266)+1,1)))&gt;$H$16,"",IF(DATE(YEAR(B266),MONTH(B266),15)&gt;B266,DATE(YEAR(B266),MONTH(B266),15),DATE(YEAR(B266),MONTH(B266)+1,1))),"")</f>
        <v>45108</v>
      </c>
      <c r="C267" s="33">
        <f ca="1">IF(B267&lt;&gt;"",IF(AND(MONTH(B267)=1,DAY(B267)=1),C266*(1+$H$10),C266),"")</f>
        <v>65155.785071097671</v>
      </c>
      <c r="D267" s="33">
        <f ca="1">IF(C267&lt;&gt;"",C267*$H$8/24,"")</f>
        <v>162.88946267774418</v>
      </c>
      <c r="E267" s="33">
        <f ca="1">IF(D267&lt;&gt;"",C267*$H$9/24,"")</f>
        <v>81.444731338872089</v>
      </c>
      <c r="F267" s="33">
        <f ca="1">IF(E267&lt;&gt;"",F266*(1+$H$11-$H$13)^YEARFRAC(B266,B267,1)+D267+E267,"")</f>
        <v>129596.34067574207</v>
      </c>
      <c r="G267" s="33">
        <f ca="1">IF(E267&lt;&gt;"",F266*((1+$H$11)^YEARFRAC(B266,B267,1)-(1+$H$11-$H$13)^YEARFRAC(B266,B267,1)),"")</f>
        <v>108.05265534782156</v>
      </c>
      <c r="I267" s="30" t="str">
        <f ca="1">IFERROR(IF(YEARFRAC($I$28,DATE(YEAR(I266),MONTH(I266)+1,1))&gt;$H$17,"",DATE(YEAR(I266),MONTH(I266)+1,1)),"")</f>
        <v/>
      </c>
      <c r="J267" s="33" t="str">
        <f ca="1">IF(I267&lt;&gt;"",(J266-K266)*(1+($H$12-$H$13)/12),"")</f>
        <v/>
      </c>
      <c r="K267" s="33" t="str">
        <f ca="1">IF(J267&lt;&gt;"",-PMT(($H$12-$H$13)/12,12*$H$17,$J$28,0,1),"")</f>
        <v/>
      </c>
      <c r="L267" s="33" t="str">
        <f ca="1">IF(K267&lt;&gt;"",J267*$H$13/12,"")</f>
        <v/>
      </c>
    </row>
    <row r="268" spans="2:12" x14ac:dyDescent="0.3">
      <c r="B268" s="30">
        <f ca="1">IFERROR(IF(YEARFRAC($B$28,IF(DATE(YEAR(B267),MONTH(B267),15)&gt;B267,DATE(YEAR(B267),MONTH(B267),15),DATE(YEAR(B267),MONTH(B267)+1,1)))&gt;$H$16,"",IF(DATE(YEAR(B267),MONTH(B267),15)&gt;B267,DATE(YEAR(B267),MONTH(B267),15),DATE(YEAR(B267),MONTH(B267)+1,1))),"")</f>
        <v>45122</v>
      </c>
      <c r="C268" s="33">
        <f ca="1">IF(B268&lt;&gt;"",IF(AND(MONTH(B268)=1,DAY(B268)=1),C267*(1+$H$10),C267),"")</f>
        <v>65155.785071097671</v>
      </c>
      <c r="D268" s="33">
        <f ca="1">IF(C268&lt;&gt;"",C268*$H$8/24,"")</f>
        <v>162.88946267774418</v>
      </c>
      <c r="E268" s="33">
        <f ca="1">IF(D268&lt;&gt;"",C268*$H$9/24,"")</f>
        <v>81.444731338872089</v>
      </c>
      <c r="F268" s="33">
        <f ca="1">IF(E268&lt;&gt;"",F267*(1+$H$11-$H$13)^YEARFRAC(B267,B268,1)+D268+E268,"")</f>
        <v>130035.78063558809</v>
      </c>
      <c r="G268" s="33">
        <f ca="1">IF(E268&lt;&gt;"",F267*((1+$H$11)^YEARFRAC(B267,B268,1)-(1+$H$11-$H$13)^YEARFRAC(B267,B268,1)),"")</f>
        <v>94.862317901737754</v>
      </c>
      <c r="I268" s="30" t="str">
        <f ca="1">IFERROR(IF(YEARFRAC($I$28,DATE(YEAR(I267),MONTH(I267)+1,1))&gt;$H$17,"",DATE(YEAR(I267),MONTH(I267)+1,1)),"")</f>
        <v/>
      </c>
      <c r="J268" s="33" t="str">
        <f ca="1">IF(I268&lt;&gt;"",(J267-K267)*(1+($H$12-$H$13)/12),"")</f>
        <v/>
      </c>
      <c r="K268" s="33" t="str">
        <f ca="1">IF(J268&lt;&gt;"",-PMT(($H$12-$H$13)/12,12*$H$17,$J$28,0,1),"")</f>
        <v/>
      </c>
      <c r="L268" s="33" t="str">
        <f ca="1">IF(K268&lt;&gt;"",J268*$H$13/12,"")</f>
        <v/>
      </c>
    </row>
    <row r="269" spans="2:12" x14ac:dyDescent="0.3">
      <c r="B269" s="30">
        <f ca="1">IFERROR(IF(YEARFRAC($B$28,IF(DATE(YEAR(B268),MONTH(B268),15)&gt;B268,DATE(YEAR(B268),MONTH(B268),15),DATE(YEAR(B268),MONTH(B268)+1,1)))&gt;$H$16,"",IF(DATE(YEAR(B268),MONTH(B268),15)&gt;B268,DATE(YEAR(B268),MONTH(B268),15),DATE(YEAR(B268),MONTH(B268)+1,1))),"")</f>
        <v>45139</v>
      </c>
      <c r="C269" s="33">
        <f ca="1">IF(B269&lt;&gt;"",IF(AND(MONTH(B269)=1,DAY(B269)=1),C268*(1+$H$10),C268),"")</f>
        <v>65155.785071097671</v>
      </c>
      <c r="D269" s="33">
        <f ca="1">IF(C269&lt;&gt;"",C269*$H$8/24,"")</f>
        <v>162.88946267774418</v>
      </c>
      <c r="E269" s="33">
        <f ca="1">IF(D269&lt;&gt;"",C269*$H$9/24,"")</f>
        <v>81.444731338872089</v>
      </c>
      <c r="F269" s="33">
        <f ca="1">IF(E269&lt;&gt;"",F268*(1+$H$11-$H$13)^YEARFRAC(B268,B269,1)+D269+E269,"")</f>
        <v>130517.8706401464</v>
      </c>
      <c r="G269" s="33">
        <f ca="1">IF(E269&lt;&gt;"",F268*((1+$H$11)^YEARFRAC(B268,B269,1)-(1+$H$11-$H$13)^YEARFRAC(B268,B269,1)),"")</f>
        <v>115.62686467832702</v>
      </c>
      <c r="I269" s="30" t="str">
        <f ca="1">IFERROR(IF(YEARFRAC($I$28,DATE(YEAR(I268),MONTH(I268)+1,1))&gt;$H$17,"",DATE(YEAR(I268),MONTH(I268)+1,1)),"")</f>
        <v/>
      </c>
      <c r="J269" s="33" t="str">
        <f ca="1">IF(I269&lt;&gt;"",(J268-K268)*(1+($H$12-$H$13)/12),"")</f>
        <v/>
      </c>
      <c r="K269" s="33" t="str">
        <f ca="1">IF(J269&lt;&gt;"",-PMT(($H$12-$H$13)/12,12*$H$17,$J$28,0,1),"")</f>
        <v/>
      </c>
      <c r="L269" s="33" t="str">
        <f ca="1">IF(K269&lt;&gt;"",J269*$H$13/12,"")</f>
        <v/>
      </c>
    </row>
    <row r="270" spans="2:12" x14ac:dyDescent="0.3">
      <c r="B270" s="30">
        <f ca="1">IFERROR(IF(YEARFRAC($B$28,IF(DATE(YEAR(B269),MONTH(B269),15)&gt;B269,DATE(YEAR(B269),MONTH(B269),15),DATE(YEAR(B269),MONTH(B269)+1,1)))&gt;$H$16,"",IF(DATE(YEAR(B269),MONTH(B269),15)&gt;B269,DATE(YEAR(B269),MONTH(B269),15),DATE(YEAR(B269),MONTH(B269)+1,1))),"")</f>
        <v>45153</v>
      </c>
      <c r="C270" s="33">
        <f ca="1">IF(B270&lt;&gt;"",IF(AND(MONTH(B270)=1,DAY(B270)=1),C269*(1+$H$10),C269),"")</f>
        <v>65155.785071097671</v>
      </c>
      <c r="D270" s="33">
        <f ca="1">IF(C270&lt;&gt;"",C270*$H$8/24,"")</f>
        <v>162.88946267774418</v>
      </c>
      <c r="E270" s="33">
        <f ca="1">IF(D270&lt;&gt;"",C270*$H$9/24,"")</f>
        <v>81.444731338872089</v>
      </c>
      <c r="F270" s="33">
        <f ca="1">IF(E270&lt;&gt;"",F269*(1+$H$11-$H$13)^YEARFRAC(B269,B270,1)+D270+E270,"")</f>
        <v>130958.69795250948</v>
      </c>
      <c r="G270" s="33">
        <f ca="1">IF(E270&lt;&gt;"",F269*((1+$H$11)^YEARFRAC(B269,B270,1)-(1+$H$11-$H$13)^YEARFRAC(B269,B270,1)),"")</f>
        <v>95.536862167289414</v>
      </c>
      <c r="I270" s="30" t="str">
        <f ca="1">IFERROR(IF(YEARFRAC($I$28,DATE(YEAR(I269),MONTH(I269)+1,1))&gt;$H$17,"",DATE(YEAR(I269),MONTH(I269)+1,1)),"")</f>
        <v/>
      </c>
      <c r="J270" s="33" t="str">
        <f ca="1">IF(I270&lt;&gt;"",(J269-K269)*(1+($H$12-$H$13)/12),"")</f>
        <v/>
      </c>
      <c r="K270" s="33" t="str">
        <f ca="1">IF(J270&lt;&gt;"",-PMT(($H$12-$H$13)/12,12*$H$17,$J$28,0,1),"")</f>
        <v/>
      </c>
      <c r="L270" s="33" t="str">
        <f ca="1">IF(K270&lt;&gt;"",J270*$H$13/12,"")</f>
        <v/>
      </c>
    </row>
    <row r="271" spans="2:12" x14ac:dyDescent="0.3">
      <c r="B271" s="30">
        <f ca="1">IFERROR(IF(YEARFRAC($B$28,IF(DATE(YEAR(B270),MONTH(B270),15)&gt;B270,DATE(YEAR(B270),MONTH(B270),15),DATE(YEAR(B270),MONTH(B270)+1,1)))&gt;$H$16,"",IF(DATE(YEAR(B270),MONTH(B270),15)&gt;B270,DATE(YEAR(B270),MONTH(B270),15),DATE(YEAR(B270),MONTH(B270)+1,1))),"")</f>
        <v>45170</v>
      </c>
      <c r="C271" s="33">
        <f ca="1">IF(B271&lt;&gt;"",IF(AND(MONTH(B271)=1,DAY(B271)=1),C270*(1+$H$10),C270),"")</f>
        <v>65155.785071097671</v>
      </c>
      <c r="D271" s="33">
        <f ca="1">IF(C271&lt;&gt;"",C271*$H$8/24,"")</f>
        <v>162.88946267774418</v>
      </c>
      <c r="E271" s="33">
        <f ca="1">IF(D271&lt;&gt;"",C271*$H$9/24,"")</f>
        <v>81.444731338872089</v>
      </c>
      <c r="F271" s="33">
        <f ca="1">IF(E271&lt;&gt;"",F270*(1+$H$11-$H$13)^YEARFRAC(B270,B271,1)+D271+E271,"")</f>
        <v>131442.47540765774</v>
      </c>
      <c r="G271" s="33">
        <f ca="1">IF(E271&lt;&gt;"",F270*((1+$H$11)^YEARFRAC(B270,B271,1)-(1+$H$11-$H$13)^YEARFRAC(B270,B271,1)),"")</f>
        <v>116.44751600361117</v>
      </c>
      <c r="I271" s="30" t="str">
        <f ca="1">IFERROR(IF(YEARFRAC($I$28,DATE(YEAR(I270),MONTH(I270)+1,1))&gt;$H$17,"",DATE(YEAR(I270),MONTH(I270)+1,1)),"")</f>
        <v/>
      </c>
      <c r="J271" s="33" t="str">
        <f ca="1">IF(I271&lt;&gt;"",(J270-K270)*(1+($H$12-$H$13)/12),"")</f>
        <v/>
      </c>
      <c r="K271" s="33" t="str">
        <f ca="1">IF(J271&lt;&gt;"",-PMT(($H$12-$H$13)/12,12*$H$17,$J$28,0,1),"")</f>
        <v/>
      </c>
      <c r="L271" s="33" t="str">
        <f ca="1">IF(K271&lt;&gt;"",J271*$H$13/12,"")</f>
        <v/>
      </c>
    </row>
    <row r="272" spans="2:12" x14ac:dyDescent="0.3">
      <c r="B272" s="30">
        <f ca="1">IFERROR(IF(YEARFRAC($B$28,IF(DATE(YEAR(B271),MONTH(B271),15)&gt;B271,DATE(YEAR(B271),MONTH(B271),15),DATE(YEAR(B271),MONTH(B271)+1,1)))&gt;$H$16,"",IF(DATE(YEAR(B271),MONTH(B271),15)&gt;B271,DATE(YEAR(B271),MONTH(B271),15),DATE(YEAR(B271),MONTH(B271)+1,1))),"")</f>
        <v>45184</v>
      </c>
      <c r="C272" s="33">
        <f ca="1">IF(B272&lt;&gt;"",IF(AND(MONTH(B272)=1,DAY(B272)=1),C271*(1+$H$10),C271),"")</f>
        <v>65155.785071097671</v>
      </c>
      <c r="D272" s="33">
        <f ca="1">IF(C272&lt;&gt;"",C272*$H$8/24,"")</f>
        <v>162.88946267774418</v>
      </c>
      <c r="E272" s="33">
        <f ca="1">IF(D272&lt;&gt;"",C272*$H$9/24,"")</f>
        <v>81.444731338872089</v>
      </c>
      <c r="F272" s="33">
        <f ca="1">IF(E272&lt;&gt;"",F271*(1+$H$11-$H$13)^YEARFRAC(B271,B272,1)+D272+E272,"")</f>
        <v>131884.69470161779</v>
      </c>
      <c r="G272" s="33">
        <f ca="1">IF(E272&lt;&gt;"",F271*((1+$H$11)^YEARFRAC(B271,B272,1)-(1+$H$11-$H$13)^YEARFRAC(B271,B272,1)),"")</f>
        <v>96.213657136435785</v>
      </c>
      <c r="I272" s="30" t="str">
        <f ca="1">IFERROR(IF(YEARFRAC($I$28,DATE(YEAR(I271),MONTH(I271)+1,1))&gt;$H$17,"",DATE(YEAR(I271),MONTH(I271)+1,1)),"")</f>
        <v/>
      </c>
      <c r="J272" s="33" t="str">
        <f ca="1">IF(I272&lt;&gt;"",(J271-K271)*(1+($H$12-$H$13)/12),"")</f>
        <v/>
      </c>
      <c r="K272" s="33" t="str">
        <f ca="1">IF(J272&lt;&gt;"",-PMT(($H$12-$H$13)/12,12*$H$17,$J$28,0,1),"")</f>
        <v/>
      </c>
      <c r="L272" s="33" t="str">
        <f ca="1">IF(K272&lt;&gt;"",J272*$H$13/12,"")</f>
        <v/>
      </c>
    </row>
    <row r="273" spans="2:12" x14ac:dyDescent="0.3">
      <c r="B273" s="30">
        <f ca="1">IFERROR(IF(YEARFRAC($B$28,IF(DATE(YEAR(B272),MONTH(B272),15)&gt;B272,DATE(YEAR(B272),MONTH(B272),15),DATE(YEAR(B272),MONTH(B272)+1,1)))&gt;$H$16,"",IF(DATE(YEAR(B272),MONTH(B272),15)&gt;B272,DATE(YEAR(B272),MONTH(B272),15),DATE(YEAR(B272),MONTH(B272)+1,1))),"")</f>
        <v>45200</v>
      </c>
      <c r="C273" s="33">
        <f ca="1">IF(B273&lt;&gt;"",IF(AND(MONTH(B273)=1,DAY(B273)=1),C272*(1+$H$10),C272),"")</f>
        <v>65155.785071097671</v>
      </c>
      <c r="D273" s="33">
        <f ca="1">IF(C273&lt;&gt;"",C273*$H$8/24,"")</f>
        <v>162.88946267774418</v>
      </c>
      <c r="E273" s="33">
        <f ca="1">IF(D273&lt;&gt;"",C273*$H$9/24,"")</f>
        <v>81.444731338872089</v>
      </c>
      <c r="F273" s="33">
        <f ca="1">IF(E273&lt;&gt;"",F272*(1+$H$11-$H$13)^YEARFRAC(B272,B273,1)+D273+E273,"")</f>
        <v>132355.96855032037</v>
      </c>
      <c r="G273" s="33">
        <f ca="1">IF(E273&lt;&gt;"",F272*((1+$H$11)^YEARFRAC(B272,B273,1)-(1+$H$11-$H$13)^YEARFRAC(B272,B273,1)),"")</f>
        <v>110.35787756841523</v>
      </c>
      <c r="I273" s="30" t="str">
        <f ca="1">IFERROR(IF(YEARFRAC($I$28,DATE(YEAR(I272),MONTH(I272)+1,1))&gt;$H$17,"",DATE(YEAR(I272),MONTH(I272)+1,1)),"")</f>
        <v/>
      </c>
      <c r="J273" s="33" t="str">
        <f ca="1">IF(I273&lt;&gt;"",(J272-K272)*(1+($H$12-$H$13)/12),"")</f>
        <v/>
      </c>
      <c r="K273" s="33" t="str">
        <f ca="1">IF(J273&lt;&gt;"",-PMT(($H$12-$H$13)/12,12*$H$17,$J$28,0,1),"")</f>
        <v/>
      </c>
      <c r="L273" s="33" t="str">
        <f ca="1">IF(K273&lt;&gt;"",J273*$H$13/12,"")</f>
        <v/>
      </c>
    </row>
    <row r="274" spans="2:12" x14ac:dyDescent="0.3">
      <c r="B274" s="30">
        <f ca="1">IFERROR(IF(YEARFRAC($B$28,IF(DATE(YEAR(B273),MONTH(B273),15)&gt;B273,DATE(YEAR(B273),MONTH(B273),15),DATE(YEAR(B273),MONTH(B273)+1,1)))&gt;$H$16,"",IF(DATE(YEAR(B273),MONTH(B273),15)&gt;B273,DATE(YEAR(B273),MONTH(B273),15),DATE(YEAR(B273),MONTH(B273)+1,1))),"")</f>
        <v>45214</v>
      </c>
      <c r="C274" s="33">
        <f ca="1">IF(B274&lt;&gt;"",IF(AND(MONTH(B274)=1,DAY(B274)=1),C273*(1+$H$10),C273),"")</f>
        <v>65155.785071097671</v>
      </c>
      <c r="D274" s="33">
        <f ca="1">IF(C274&lt;&gt;"",C274*$H$8/24,"")</f>
        <v>162.88946267774418</v>
      </c>
      <c r="E274" s="33">
        <f ca="1">IF(D274&lt;&gt;"",C274*$H$9/24,"")</f>
        <v>81.444731338872089</v>
      </c>
      <c r="F274" s="33">
        <f ca="1">IF(E274&lt;&gt;"",F273*(1+$H$11-$H$13)^YEARFRAC(B273,B274,1)+D274+E274,"")</f>
        <v>132799.56309745694</v>
      </c>
      <c r="G274" s="33">
        <f ca="1">IF(E274&lt;&gt;"",F273*((1+$H$11)^YEARFRAC(B273,B274,1)-(1+$H$11-$H$13)^YEARFRAC(B273,B274,1)),"")</f>
        <v>96.882318585119279</v>
      </c>
      <c r="I274" s="30" t="str">
        <f ca="1">IFERROR(IF(YEARFRAC($I$28,DATE(YEAR(I273),MONTH(I273)+1,1))&gt;$H$17,"",DATE(YEAR(I273),MONTH(I273)+1,1)),"")</f>
        <v/>
      </c>
      <c r="J274" s="33" t="str">
        <f ca="1">IF(I274&lt;&gt;"",(J273-K273)*(1+($H$12-$H$13)/12),"")</f>
        <v/>
      </c>
      <c r="K274" s="33" t="str">
        <f ca="1">IF(J274&lt;&gt;"",-PMT(($H$12-$H$13)/12,12*$H$17,$J$28,0,1),"")</f>
        <v/>
      </c>
      <c r="L274" s="33" t="str">
        <f ca="1">IF(K274&lt;&gt;"",J274*$H$13/12,"")</f>
        <v/>
      </c>
    </row>
    <row r="275" spans="2:12" x14ac:dyDescent="0.3">
      <c r="B275" s="30">
        <f ca="1">IFERROR(IF(YEARFRAC($B$28,IF(DATE(YEAR(B274),MONTH(B274),15)&gt;B274,DATE(YEAR(B274),MONTH(B274),15),DATE(YEAR(B274),MONTH(B274)+1,1)))&gt;$H$16,"",IF(DATE(YEAR(B274),MONTH(B274),15)&gt;B274,DATE(YEAR(B274),MONTH(B274),15),DATE(YEAR(B274),MONTH(B274)+1,1))),"")</f>
        <v>45231</v>
      </c>
      <c r="C275" s="33">
        <f ca="1">IF(B275&lt;&gt;"",IF(AND(MONTH(B275)=1,DAY(B275)=1),C274*(1+$H$10),C274),"")</f>
        <v>65155.785071097671</v>
      </c>
      <c r="D275" s="33">
        <f ca="1">IF(C275&lt;&gt;"",C275*$H$8/24,"")</f>
        <v>162.88946267774418</v>
      </c>
      <c r="E275" s="33">
        <f ca="1">IF(D275&lt;&gt;"",C275*$H$9/24,"")</f>
        <v>81.444731338872089</v>
      </c>
      <c r="F275" s="33">
        <f ca="1">IF(E275&lt;&gt;"",F274*(1+$H$11-$H$13)^YEARFRAC(B274,B275,1)+D275+E275,"")</f>
        <v>133286.70636763316</v>
      </c>
      <c r="G275" s="33">
        <f ca="1">IF(E275&lt;&gt;"",F274*((1+$H$11)^YEARFRAC(B274,B275,1)-(1+$H$11-$H$13)^YEARFRAC(B274,B275,1)),"")</f>
        <v>118.08439982101515</v>
      </c>
      <c r="I275" s="30" t="str">
        <f ca="1">IFERROR(IF(YEARFRAC($I$28,DATE(YEAR(I274),MONTH(I274)+1,1))&gt;$H$17,"",DATE(YEAR(I274),MONTH(I274)+1,1)),"")</f>
        <v/>
      </c>
      <c r="J275" s="33" t="str">
        <f ca="1">IF(I275&lt;&gt;"",(J274-K274)*(1+($H$12-$H$13)/12),"")</f>
        <v/>
      </c>
      <c r="K275" s="33" t="str">
        <f ca="1">IF(J275&lt;&gt;"",-PMT(($H$12-$H$13)/12,12*$H$17,$J$28,0,1),"")</f>
        <v/>
      </c>
      <c r="L275" s="33" t="str">
        <f ca="1">IF(K275&lt;&gt;"",J275*$H$13/12,"")</f>
        <v/>
      </c>
    </row>
    <row r="276" spans="2:12" x14ac:dyDescent="0.3">
      <c r="B276" s="30">
        <f ca="1">IFERROR(IF(YEARFRAC($B$28,IF(DATE(YEAR(B275),MONTH(B275),15)&gt;B275,DATE(YEAR(B275),MONTH(B275),15),DATE(YEAR(B275),MONTH(B275)+1,1)))&gt;$H$16,"",IF(DATE(YEAR(B275),MONTH(B275),15)&gt;B275,DATE(YEAR(B275),MONTH(B275),15),DATE(YEAR(B275),MONTH(B275)+1,1))),"")</f>
        <v>45245</v>
      </c>
      <c r="C276" s="33">
        <f ca="1">IF(B276&lt;&gt;"",IF(AND(MONTH(B276)=1,DAY(B276)=1),C275*(1+$H$10),C275),"")</f>
        <v>65155.785071097671</v>
      </c>
      <c r="D276" s="33">
        <f ca="1">IF(C276&lt;&gt;"",C276*$H$8/24,"")</f>
        <v>162.88946267774418</v>
      </c>
      <c r="E276" s="33">
        <f ca="1">IF(D276&lt;&gt;"",C276*$H$9/24,"")</f>
        <v>81.444731338872089</v>
      </c>
      <c r="F276" s="33">
        <f ca="1">IF(E276&lt;&gt;"",F275*(1+$H$11-$H$13)^YEARFRAC(B275,B276,1)+D276+E276,"")</f>
        <v>133731.70212960101</v>
      </c>
      <c r="G276" s="33">
        <f ca="1">IF(E276&lt;&gt;"",F275*((1+$H$11)^YEARFRAC(B275,B276,1)-(1+$H$11-$H$13)^YEARFRAC(B275,B276,1)),"")</f>
        <v>97.56360284244262</v>
      </c>
      <c r="I276" s="30" t="str">
        <f ca="1">IFERROR(IF(YEARFRAC($I$28,DATE(YEAR(I275),MONTH(I275)+1,1))&gt;$H$17,"",DATE(YEAR(I275),MONTH(I275)+1,1)),"")</f>
        <v/>
      </c>
      <c r="J276" s="33" t="str">
        <f ca="1">IF(I276&lt;&gt;"",(J275-K275)*(1+($H$12-$H$13)/12),"")</f>
        <v/>
      </c>
      <c r="K276" s="33" t="str">
        <f ca="1">IF(J276&lt;&gt;"",-PMT(($H$12-$H$13)/12,12*$H$17,$J$28,0,1),"")</f>
        <v/>
      </c>
      <c r="L276" s="33" t="str">
        <f ca="1">IF(K276&lt;&gt;"",J276*$H$13/12,"")</f>
        <v/>
      </c>
    </row>
    <row r="277" spans="2:12" x14ac:dyDescent="0.3">
      <c r="B277" s="30">
        <f ca="1">IFERROR(IF(YEARFRAC($B$28,IF(DATE(YEAR(B276),MONTH(B276),15)&gt;B276,DATE(YEAR(B276),MONTH(B276),15),DATE(YEAR(B276),MONTH(B276)+1,1)))&gt;$H$16,"",IF(DATE(YEAR(B276),MONTH(B276),15)&gt;B276,DATE(YEAR(B276),MONTH(B276),15),DATE(YEAR(B276),MONTH(B276)+1,1))),"")</f>
        <v>45261</v>
      </c>
      <c r="C277" s="33">
        <f ca="1">IF(B277&lt;&gt;"",IF(AND(MONTH(B277)=1,DAY(B277)=1),C276*(1+$H$10),C276),"")</f>
        <v>65155.785071097671</v>
      </c>
      <c r="D277" s="33">
        <f ca="1">IF(C277&lt;&gt;"",C277*$H$8/24,"")</f>
        <v>162.88946267774418</v>
      </c>
      <c r="E277" s="33">
        <f ca="1">IF(D277&lt;&gt;"",C277*$H$9/24,"")</f>
        <v>81.444731338872089</v>
      </c>
      <c r="F277" s="33">
        <f ca="1">IF(E277&lt;&gt;"",F276*(1+$H$11-$H$13)^YEARFRAC(B276,B277,1)+D277+E277,"")</f>
        <v>134206.1542032588</v>
      </c>
      <c r="G277" s="33">
        <f ca="1">IF(E277&lt;&gt;"",F276*((1+$H$11)^YEARFRAC(B276,B277,1)-(1+$H$11-$H$13)^YEARFRAC(B276,B277,1)),"")</f>
        <v>111.90340807949147</v>
      </c>
      <c r="I277" s="30" t="str">
        <f ca="1">IFERROR(IF(YEARFRAC($I$28,DATE(YEAR(I276),MONTH(I276)+1,1))&gt;$H$17,"",DATE(YEAR(I276),MONTH(I276)+1,1)),"")</f>
        <v/>
      </c>
      <c r="J277" s="33" t="str">
        <f ca="1">IF(I277&lt;&gt;"",(J276-K276)*(1+($H$12-$H$13)/12),"")</f>
        <v/>
      </c>
      <c r="K277" s="33" t="str">
        <f ca="1">IF(J277&lt;&gt;"",-PMT(($H$12-$H$13)/12,12*$H$17,$J$28,0,1),"")</f>
        <v/>
      </c>
      <c r="L277" s="33" t="str">
        <f ca="1">IF(K277&lt;&gt;"",J277*$H$13/12,"")</f>
        <v/>
      </c>
    </row>
    <row r="278" spans="2:12" x14ac:dyDescent="0.3">
      <c r="B278" s="30">
        <f ca="1">IFERROR(IF(YEARFRAC($B$28,IF(DATE(YEAR(B277),MONTH(B277),15)&gt;B277,DATE(YEAR(B277),MONTH(B277),15),DATE(YEAR(B277),MONTH(B277)+1,1)))&gt;$H$16,"",IF(DATE(YEAR(B277),MONTH(B277),15)&gt;B277,DATE(YEAR(B277),MONTH(B277),15),DATE(YEAR(B277),MONTH(B277)+1,1))),"")</f>
        <v>45275</v>
      </c>
      <c r="C278" s="33">
        <f ca="1">IF(B278&lt;&gt;"",IF(AND(MONTH(B278)=1,DAY(B278)=1),C277*(1+$H$10),C277),"")</f>
        <v>65155.785071097671</v>
      </c>
      <c r="D278" s="33">
        <f ca="1">IF(C278&lt;&gt;"",C278*$H$8/24,"")</f>
        <v>162.88946267774418</v>
      </c>
      <c r="E278" s="33">
        <f ca="1">IF(D278&lt;&gt;"",C278*$H$9/24,"")</f>
        <v>81.444731338872089</v>
      </c>
      <c r="F278" s="33">
        <f ca="1">IF(E278&lt;&gt;"",F277*(1+$H$11-$H$13)^YEARFRAC(B277,B278,1)+D278+E278,"")</f>
        <v>134652.53418312332</v>
      </c>
      <c r="G278" s="33">
        <f ca="1">IF(E278&lt;&gt;"",F277*((1+$H$11)^YEARFRAC(B277,B278,1)-(1+$H$11-$H$13)^YEARFRAC(B277,B278,1)),"")</f>
        <v>98.236623025129845</v>
      </c>
      <c r="I278" s="30" t="str">
        <f ca="1">IFERROR(IF(YEARFRAC($I$28,DATE(YEAR(I277),MONTH(I277)+1,1))&gt;$H$17,"",DATE(YEAR(I277),MONTH(I277)+1,1)),"")</f>
        <v/>
      </c>
      <c r="J278" s="33" t="str">
        <f ca="1">IF(I278&lt;&gt;"",(J277-K277)*(1+($H$12-$H$13)/12),"")</f>
        <v/>
      </c>
      <c r="K278" s="33" t="str">
        <f ca="1">IF(J278&lt;&gt;"",-PMT(($H$12-$H$13)/12,12*$H$17,$J$28,0,1),"")</f>
        <v/>
      </c>
      <c r="L278" s="33" t="str">
        <f ca="1">IF(K278&lt;&gt;"",J278*$H$13/12,"")</f>
        <v/>
      </c>
    </row>
    <row r="279" spans="2:12" x14ac:dyDescent="0.3">
      <c r="B279" s="30">
        <f ca="1">IFERROR(IF(YEARFRAC($B$28,IF(DATE(YEAR(B278),MONTH(B278),15)&gt;B278,DATE(YEAR(B278),MONTH(B278),15),DATE(YEAR(B278),MONTH(B278)+1,1)))&gt;$H$16,"",IF(DATE(YEAR(B278),MONTH(B278),15)&gt;B278,DATE(YEAR(B278),MONTH(B278),15),DATE(YEAR(B278),MONTH(B278)+1,1))),"")</f>
        <v>45292</v>
      </c>
      <c r="C279" s="33">
        <f ca="1">IF(B279&lt;&gt;"",IF(AND(MONTH(B279)=1,DAY(B279)=1),C278*(1+$H$10),C278),"")</f>
        <v>68413.574324652553</v>
      </c>
      <c r="D279" s="33">
        <f ca="1">IF(C279&lt;&gt;"",C279*$H$8/24,"")</f>
        <v>171.03393581163138</v>
      </c>
      <c r="E279" s="33">
        <f ca="1">IF(D279&lt;&gt;"",C279*$H$9/24,"")</f>
        <v>85.51696790581569</v>
      </c>
      <c r="F279" s="33">
        <f ca="1">IF(E279&lt;&gt;"",F278*(1+$H$11-$H$13)^YEARFRAC(B278,B279,1)+D279+E279,"")</f>
        <v>135155.28211238037</v>
      </c>
      <c r="G279" s="33">
        <f ca="1">IF(E279&lt;&gt;"",F278*((1+$H$11)^YEARFRAC(B278,B279,1)-(1+$H$11-$H$13)^YEARFRAC(B278,B279,1)),"")</f>
        <v>119.73204815232808</v>
      </c>
      <c r="I279" s="30" t="str">
        <f ca="1">IFERROR(IF(YEARFRAC($I$28,DATE(YEAR(I278),MONTH(I278)+1,1))&gt;$H$17,"",DATE(YEAR(I278),MONTH(I278)+1,1)),"")</f>
        <v/>
      </c>
      <c r="J279" s="33" t="str">
        <f ca="1">IF(I279&lt;&gt;"",(J278-K278)*(1+($H$12-$H$13)/12),"")</f>
        <v/>
      </c>
      <c r="K279" s="33" t="str">
        <f ca="1">IF(J279&lt;&gt;"",-PMT(($H$12-$H$13)/12,12*$H$17,$J$28,0,1),"")</f>
        <v/>
      </c>
      <c r="L279" s="33" t="str">
        <f ca="1">IF(K279&lt;&gt;"",J279*$H$13/12,"")</f>
        <v/>
      </c>
    </row>
    <row r="280" spans="2:12" x14ac:dyDescent="0.3">
      <c r="B280" s="30">
        <f ca="1">IFERROR(IF(YEARFRAC($B$28,IF(DATE(YEAR(B279),MONTH(B279),15)&gt;B279,DATE(YEAR(B279),MONTH(B279),15),DATE(YEAR(B279),MONTH(B279)+1,1)))&gt;$H$16,"",IF(DATE(YEAR(B279),MONTH(B279),15)&gt;B279,DATE(YEAR(B279),MONTH(B279),15),DATE(YEAR(B279),MONTH(B279)+1,1))),"")</f>
        <v>45306</v>
      </c>
      <c r="C280" s="33">
        <f ca="1">IF(B280&lt;&gt;"",IF(AND(MONTH(B280)=1,DAY(B280)=1),C279*(1+$H$10),C279),"")</f>
        <v>68413.574324652553</v>
      </c>
      <c r="D280" s="33">
        <f ca="1">IF(C280&lt;&gt;"",C280*$H$8/24,"")</f>
        <v>171.03393581163138</v>
      </c>
      <c r="E280" s="33">
        <f ca="1">IF(D280&lt;&gt;"",C280*$H$9/24,"")</f>
        <v>85.51696790581569</v>
      </c>
      <c r="F280" s="33">
        <f ca="1">IF(E280&lt;&gt;"",F279*(1+$H$11-$H$13)^YEARFRAC(B279,B280,1)+D280+E280,"")</f>
        <v>135614.7513439481</v>
      </c>
      <c r="G280" s="33">
        <f ca="1">IF(E280&lt;&gt;"",F279*((1+$H$11)^YEARFRAC(B279,B280,1)-(1+$H$11-$H$13)^YEARFRAC(B279,B280,1)),"")</f>
        <v>98.66056022333099</v>
      </c>
      <c r="I280" s="30" t="str">
        <f ca="1">IFERROR(IF(YEARFRAC($I$28,DATE(YEAR(I279),MONTH(I279)+1,1))&gt;$H$17,"",DATE(YEAR(I279),MONTH(I279)+1,1)),"")</f>
        <v/>
      </c>
      <c r="J280" s="33" t="str">
        <f ca="1">IF(I280&lt;&gt;"",(J279-K279)*(1+($H$12-$H$13)/12),"")</f>
        <v/>
      </c>
      <c r="K280" s="33" t="str">
        <f ca="1">IF(J280&lt;&gt;"",-PMT(($H$12-$H$13)/12,12*$H$17,$J$28,0,1),"")</f>
        <v/>
      </c>
      <c r="L280" s="33" t="str">
        <f ca="1">IF(K280&lt;&gt;"",J280*$H$13/12,"")</f>
        <v/>
      </c>
    </row>
    <row r="281" spans="2:12" x14ac:dyDescent="0.3">
      <c r="B281" s="30">
        <f ca="1">IFERROR(IF(YEARFRAC($B$28,IF(DATE(YEAR(B280),MONTH(B280),15)&gt;B280,DATE(YEAR(B280),MONTH(B280),15),DATE(YEAR(B280),MONTH(B280)+1,1)))&gt;$H$16,"",IF(DATE(YEAR(B280),MONTH(B280),15)&gt;B280,DATE(YEAR(B280),MONTH(B280),15),DATE(YEAR(B280),MONTH(B280)+1,1))),"")</f>
        <v>45323</v>
      </c>
      <c r="C281" s="33">
        <f ca="1">IF(B281&lt;&gt;"",IF(AND(MONTH(B281)=1,DAY(B281)=1),C280*(1+$H$10),C280),"")</f>
        <v>68413.574324652553</v>
      </c>
      <c r="D281" s="33">
        <f ca="1">IF(C281&lt;&gt;"",C281*$H$8/24,"")</f>
        <v>171.03393581163138</v>
      </c>
      <c r="E281" s="33">
        <f ca="1">IF(D281&lt;&gt;"",C281*$H$9/24,"")</f>
        <v>85.51696790581569</v>
      </c>
      <c r="F281" s="33">
        <f ca="1">IF(E281&lt;&gt;"",F280*(1+$H$11-$H$13)^YEARFRAC(B280,B281,1)+D281+E281,"")</f>
        <v>136118.58048555203</v>
      </c>
      <c r="G281" s="33">
        <f ca="1">IF(E281&lt;&gt;"",F280*((1+$H$11)^YEARFRAC(B280,B281,1)-(1+$H$11-$H$13)^YEARFRAC(B280,B281,1)),"")</f>
        <v>120.25742418906898</v>
      </c>
      <c r="I281" s="30" t="str">
        <f ca="1">IFERROR(IF(YEARFRAC($I$28,DATE(YEAR(I280),MONTH(I280)+1,1))&gt;$H$17,"",DATE(YEAR(I280),MONTH(I280)+1,1)),"")</f>
        <v/>
      </c>
      <c r="J281" s="33" t="str">
        <f ca="1">IF(I281&lt;&gt;"",(J280-K280)*(1+($H$12-$H$13)/12),"")</f>
        <v/>
      </c>
      <c r="K281" s="33" t="str">
        <f ca="1">IF(J281&lt;&gt;"",-PMT(($H$12-$H$13)/12,12*$H$17,$J$28,0,1),"")</f>
        <v/>
      </c>
      <c r="L281" s="33" t="str">
        <f ca="1">IF(K281&lt;&gt;"",J281*$H$13/12,"")</f>
        <v/>
      </c>
    </row>
    <row r="282" spans="2:12" x14ac:dyDescent="0.3">
      <c r="B282" s="30">
        <f ca="1">IFERROR(IF(YEARFRAC($B$28,IF(DATE(YEAR(B281),MONTH(B281),15)&gt;B281,DATE(YEAR(B281),MONTH(B281),15),DATE(YEAR(B281),MONTH(B281)+1,1)))&gt;$H$16,"",IF(DATE(YEAR(B281),MONTH(B281),15)&gt;B281,DATE(YEAR(B281),MONTH(B281),15),DATE(YEAR(B281),MONTH(B281)+1,1))),"")</f>
        <v>45337</v>
      </c>
      <c r="C282" s="33">
        <f ca="1">IF(B282&lt;&gt;"",IF(AND(MONTH(B282)=1,DAY(B282)=1),C281*(1+$H$10),C281),"")</f>
        <v>68413.574324652553</v>
      </c>
      <c r="D282" s="33">
        <f ca="1">IF(C282&lt;&gt;"",C282*$H$8/24,"")</f>
        <v>171.03393581163138</v>
      </c>
      <c r="E282" s="33">
        <f ca="1">IF(D282&lt;&gt;"",C282*$H$9/24,"")</f>
        <v>85.51696790581569</v>
      </c>
      <c r="F282" s="33">
        <f ca="1">IF(E282&lt;&gt;"",F281*(1+$H$11-$H$13)^YEARFRAC(B281,B282,1)+D282+E282,"")</f>
        <v>136579.4959861227</v>
      </c>
      <c r="G282" s="33">
        <f ca="1">IF(E282&lt;&gt;"",F281*((1+$H$11)^YEARFRAC(B281,B282,1)-(1+$H$11-$H$13)^YEARFRAC(B281,B282,1)),"")</f>
        <v>99.363748109693532</v>
      </c>
      <c r="I282" s="30" t="str">
        <f ca="1">IFERROR(IF(YEARFRAC($I$28,DATE(YEAR(I281),MONTH(I281)+1,1))&gt;$H$17,"",DATE(YEAR(I281),MONTH(I281)+1,1)),"")</f>
        <v/>
      </c>
      <c r="J282" s="33" t="str">
        <f ca="1">IF(I282&lt;&gt;"",(J281-K281)*(1+($H$12-$H$13)/12),"")</f>
        <v/>
      </c>
      <c r="K282" s="33" t="str">
        <f ca="1">IF(J282&lt;&gt;"",-PMT(($H$12-$H$13)/12,12*$H$17,$J$28,0,1),"")</f>
        <v/>
      </c>
      <c r="L282" s="33" t="str">
        <f ca="1">IF(K282&lt;&gt;"",J282*$H$13/12,"")</f>
        <v/>
      </c>
    </row>
    <row r="283" spans="2:12" x14ac:dyDescent="0.3">
      <c r="B283" s="30">
        <f ca="1">IFERROR(IF(YEARFRAC($B$28,IF(DATE(YEAR(B282),MONTH(B282),15)&gt;B282,DATE(YEAR(B282),MONTH(B282),15),DATE(YEAR(B282),MONTH(B282)+1,1)))&gt;$H$16,"",IF(DATE(YEAR(B282),MONTH(B282),15)&gt;B282,DATE(YEAR(B282),MONTH(B282),15),DATE(YEAR(B282),MONTH(B282)+1,1))),"")</f>
        <v>45352</v>
      </c>
      <c r="C283" s="33">
        <f ca="1">IF(B283&lt;&gt;"",IF(AND(MONTH(B283)=1,DAY(B283)=1),C282*(1+$H$10),C282),"")</f>
        <v>68413.574324652553</v>
      </c>
      <c r="D283" s="33">
        <f ca="1">IF(C283&lt;&gt;"",C283*$H$8/24,"")</f>
        <v>171.03393581163138</v>
      </c>
      <c r="E283" s="33">
        <f ca="1">IF(D283&lt;&gt;"",C283*$H$9/24,"")</f>
        <v>85.51696790581569</v>
      </c>
      <c r="F283" s="33">
        <f ca="1">IF(E283&lt;&gt;"",F282*(1+$H$11-$H$13)^YEARFRAC(B282,B283,1)+D283+E283,"")</f>
        <v>137055.76216751753</v>
      </c>
      <c r="G283" s="33">
        <f ca="1">IF(E283&lt;&gt;"",F282*((1+$H$11)^YEARFRAC(B282,B283,1)-(1+$H$11-$H$13)^YEARFRAC(B282,B283,1)),"")</f>
        <v>106.83587831639593</v>
      </c>
      <c r="I283" s="30" t="str">
        <f ca="1">IFERROR(IF(YEARFRAC($I$28,DATE(YEAR(I282),MONTH(I282)+1,1))&gt;$H$17,"",DATE(YEAR(I282),MONTH(I282)+1,1)),"")</f>
        <v/>
      </c>
      <c r="J283" s="33" t="str">
        <f ca="1">IF(I283&lt;&gt;"",(J282-K282)*(1+($H$12-$H$13)/12),"")</f>
        <v/>
      </c>
      <c r="K283" s="33" t="str">
        <f ca="1">IF(J283&lt;&gt;"",-PMT(($H$12-$H$13)/12,12*$H$17,$J$28,0,1),"")</f>
        <v/>
      </c>
      <c r="L283" s="33" t="str">
        <f ca="1">IF(K283&lt;&gt;"",J283*$H$13/12,"")</f>
        <v/>
      </c>
    </row>
    <row r="284" spans="2:12" x14ac:dyDescent="0.3">
      <c r="B284" s="30">
        <f ca="1">IFERROR(IF(YEARFRAC($B$28,IF(DATE(YEAR(B283),MONTH(B283),15)&gt;B283,DATE(YEAR(B283),MONTH(B283),15),DATE(YEAR(B283),MONTH(B283)+1,1)))&gt;$H$16,"",IF(DATE(YEAR(B283),MONTH(B283),15)&gt;B283,DATE(YEAR(B283),MONTH(B283),15),DATE(YEAR(B283),MONTH(B283)+1,1))),"")</f>
        <v>45366</v>
      </c>
      <c r="C284" s="33">
        <f ca="1">IF(B284&lt;&gt;"",IF(AND(MONTH(B284)=1,DAY(B284)=1),C283*(1+$H$10),C283),"")</f>
        <v>68413.574324652553</v>
      </c>
      <c r="D284" s="33">
        <f ca="1">IF(C284&lt;&gt;"",C284*$H$8/24,"")</f>
        <v>171.03393581163138</v>
      </c>
      <c r="E284" s="33">
        <f ca="1">IF(D284&lt;&gt;"",C284*$H$9/24,"")</f>
        <v>85.51696790581569</v>
      </c>
      <c r="F284" s="33">
        <f ca="1">IF(E284&lt;&gt;"",F283*(1+$H$11-$H$13)^YEARFRAC(B283,B284,1)+D284+E284,"")</f>
        <v>137518.08472622774</v>
      </c>
      <c r="G284" s="33">
        <f ca="1">IF(E284&lt;&gt;"",F283*((1+$H$11)^YEARFRAC(B283,B284,1)-(1+$H$11-$H$13)^YEARFRAC(B283,B284,1)),"")</f>
        <v>100.04787135170548</v>
      </c>
      <c r="I284" s="30" t="str">
        <f ca="1">IFERROR(IF(YEARFRAC($I$28,DATE(YEAR(I283),MONTH(I283)+1,1))&gt;$H$17,"",DATE(YEAR(I283),MONTH(I283)+1,1)),"")</f>
        <v/>
      </c>
      <c r="J284" s="33" t="str">
        <f ca="1">IF(I284&lt;&gt;"",(J283-K283)*(1+($H$12-$H$13)/12),"")</f>
        <v/>
      </c>
      <c r="K284" s="33" t="str">
        <f ca="1">IF(J284&lt;&gt;"",-PMT(($H$12-$H$13)/12,12*$H$17,$J$28,0,1),"")</f>
        <v/>
      </c>
      <c r="L284" s="33" t="str">
        <f ca="1">IF(K284&lt;&gt;"",J284*$H$13/12,"")</f>
        <v/>
      </c>
    </row>
    <row r="285" spans="2:12" x14ac:dyDescent="0.3">
      <c r="B285" s="30">
        <f ca="1">IFERROR(IF(YEARFRAC($B$28,IF(DATE(YEAR(B284),MONTH(B284),15)&gt;B284,DATE(YEAR(B284),MONTH(B284),15),DATE(YEAR(B284),MONTH(B284)+1,1)))&gt;$H$16,"",IF(DATE(YEAR(B284),MONTH(B284),15)&gt;B284,DATE(YEAR(B284),MONTH(B284),15),DATE(YEAR(B284),MONTH(B284)+1,1))),"")</f>
        <v>45383</v>
      </c>
      <c r="C285" s="33">
        <f ca="1">IF(B285&lt;&gt;"",IF(AND(MONTH(B285)=1,DAY(B285)=1),C284*(1+$H$10),C284),"")</f>
        <v>68413.574324652553</v>
      </c>
      <c r="D285" s="33">
        <f ca="1">IF(C285&lt;&gt;"",C285*$H$8/24,"")</f>
        <v>171.03393581163138</v>
      </c>
      <c r="E285" s="33">
        <f ca="1">IF(D285&lt;&gt;"",C285*$H$9/24,"")</f>
        <v>85.51696790581569</v>
      </c>
      <c r="F285" s="33">
        <f ca="1">IF(E285&lt;&gt;"",F284*(1+$H$11-$H$13)^YEARFRAC(B284,B285,1)+D285+E285,"")</f>
        <v>138025.38438206568</v>
      </c>
      <c r="G285" s="33">
        <f ca="1">IF(E285&lt;&gt;"",F284*((1+$H$11)^YEARFRAC(B284,B285,1)-(1+$H$11-$H$13)^YEARFRAC(B284,B285,1)),"")</f>
        <v>121.94521971026198</v>
      </c>
      <c r="I285" s="30" t="str">
        <f ca="1">IFERROR(IF(YEARFRAC($I$28,DATE(YEAR(I284),MONTH(I284)+1,1))&gt;$H$17,"",DATE(YEAR(I284),MONTH(I284)+1,1)),"")</f>
        <v/>
      </c>
      <c r="J285" s="33" t="str">
        <f ca="1">IF(I285&lt;&gt;"",(J284-K284)*(1+($H$12-$H$13)/12),"")</f>
        <v/>
      </c>
      <c r="K285" s="33" t="str">
        <f ca="1">IF(J285&lt;&gt;"",-PMT(($H$12-$H$13)/12,12*$H$17,$J$28,0,1),"")</f>
        <v/>
      </c>
      <c r="L285" s="33" t="str">
        <f ca="1">IF(K285&lt;&gt;"",J285*$H$13/12,"")</f>
        <v/>
      </c>
    </row>
    <row r="286" spans="2:12" x14ac:dyDescent="0.3">
      <c r="B286" s="30">
        <f ca="1">IFERROR(IF(YEARFRAC($B$28,IF(DATE(YEAR(B285),MONTH(B285),15)&gt;B285,DATE(YEAR(B285),MONTH(B285),15),DATE(YEAR(B285),MONTH(B285)+1,1)))&gt;$H$16,"",IF(DATE(YEAR(B285),MONTH(B285),15)&gt;B285,DATE(YEAR(B285),MONTH(B285),15),DATE(YEAR(B285),MONTH(B285)+1,1))),"")</f>
        <v>45397</v>
      </c>
      <c r="C286" s="33">
        <f ca="1">IF(B286&lt;&gt;"",IF(AND(MONTH(B286)=1,DAY(B286)=1),C285*(1+$H$10),C285),"")</f>
        <v>68413.574324652553</v>
      </c>
      <c r="D286" s="33">
        <f ca="1">IF(C286&lt;&gt;"",C286*$H$8/24,"")</f>
        <v>171.03393581163138</v>
      </c>
      <c r="E286" s="33">
        <f ca="1">IF(D286&lt;&gt;"",C286*$H$9/24,"")</f>
        <v>85.51696790581569</v>
      </c>
      <c r="F286" s="33">
        <f ca="1">IF(E286&lt;&gt;"",F285*(1+$H$11-$H$13)^YEARFRAC(B285,B286,1)+D286+E286,"")</f>
        <v>138489.16270421588</v>
      </c>
      <c r="G286" s="33">
        <f ca="1">IF(E286&lt;&gt;"",F285*((1+$H$11)^YEARFRAC(B285,B286,1)-(1+$H$11-$H$13)^YEARFRAC(B285,B286,1)),"")</f>
        <v>100.75567551146273</v>
      </c>
      <c r="I286" s="30" t="str">
        <f ca="1">IFERROR(IF(YEARFRAC($I$28,DATE(YEAR(I285),MONTH(I285)+1,1))&gt;$H$17,"",DATE(YEAR(I285),MONTH(I285)+1,1)),"")</f>
        <v/>
      </c>
      <c r="J286" s="33" t="str">
        <f ca="1">IF(I286&lt;&gt;"",(J285-K285)*(1+($H$12-$H$13)/12),"")</f>
        <v/>
      </c>
      <c r="K286" s="33" t="str">
        <f ca="1">IF(J286&lt;&gt;"",-PMT(($H$12-$H$13)/12,12*$H$17,$J$28,0,1),"")</f>
        <v/>
      </c>
      <c r="L286" s="33" t="str">
        <f ca="1">IF(K286&lt;&gt;"",J286*$H$13/12,"")</f>
        <v/>
      </c>
    </row>
    <row r="287" spans="2:12" x14ac:dyDescent="0.3">
      <c r="B287" s="30">
        <f ca="1">IFERROR(IF(YEARFRAC($B$28,IF(DATE(YEAR(B286),MONTH(B286),15)&gt;B286,DATE(YEAR(B286),MONTH(B286),15),DATE(YEAR(B286),MONTH(B286)+1,1)))&gt;$H$16,"",IF(DATE(YEAR(B286),MONTH(B286),15)&gt;B286,DATE(YEAR(B286),MONTH(B286),15),DATE(YEAR(B286),MONTH(B286)+1,1))),"")</f>
        <v>45413</v>
      </c>
      <c r="C287" s="33">
        <f ca="1">IF(B287&lt;&gt;"",IF(AND(MONTH(B287)=1,DAY(B287)=1),C286*(1+$H$10),C286),"")</f>
        <v>68413.574324652553</v>
      </c>
      <c r="D287" s="33">
        <f ca="1">IF(C287&lt;&gt;"",C287*$H$8/24,"")</f>
        <v>171.03393581163138</v>
      </c>
      <c r="E287" s="33">
        <f ca="1">IF(D287&lt;&gt;"",C287*$H$9/24,"")</f>
        <v>85.51696790581569</v>
      </c>
      <c r="F287" s="33">
        <f ca="1">IF(E287&lt;&gt;"",F286*(1+$H$11-$H$13)^YEARFRAC(B286,B287,1)+D287+E287,"")</f>
        <v>138983.36619133817</v>
      </c>
      <c r="G287" s="33">
        <f ca="1">IF(E287&lt;&gt;"",F286*((1+$H$11)^YEARFRAC(B286,B287,1)-(1+$H$11-$H$13)^YEARFRAC(B286,B287,1)),"")</f>
        <v>115.56703581293741</v>
      </c>
      <c r="I287" s="30" t="str">
        <f ca="1">IFERROR(IF(YEARFRAC($I$28,DATE(YEAR(I286),MONTH(I286)+1,1))&gt;$H$17,"",DATE(YEAR(I286),MONTH(I286)+1,1)),"")</f>
        <v/>
      </c>
      <c r="J287" s="33" t="str">
        <f ca="1">IF(I287&lt;&gt;"",(J286-K286)*(1+($H$12-$H$13)/12),"")</f>
        <v/>
      </c>
      <c r="K287" s="33" t="str">
        <f ca="1">IF(J287&lt;&gt;"",-PMT(($H$12-$H$13)/12,12*$H$17,$J$28,0,1),"")</f>
        <v/>
      </c>
      <c r="L287" s="33" t="str">
        <f ca="1">IF(K287&lt;&gt;"",J287*$H$13/12,"")</f>
        <v/>
      </c>
    </row>
    <row r="288" spans="2:12" x14ac:dyDescent="0.3">
      <c r="B288" s="30">
        <f ca="1">IFERROR(IF(YEARFRAC($B$28,IF(DATE(YEAR(B287),MONTH(B287),15)&gt;B287,DATE(YEAR(B287),MONTH(B287),15),DATE(YEAR(B287),MONTH(B287)+1,1)))&gt;$H$16,"",IF(DATE(YEAR(B287),MONTH(B287),15)&gt;B287,DATE(YEAR(B287),MONTH(B287),15),DATE(YEAR(B287),MONTH(B287)+1,1))),"")</f>
        <v>45427</v>
      </c>
      <c r="C288" s="33">
        <f ca="1">IF(B288&lt;&gt;"",IF(AND(MONTH(B288)=1,DAY(B288)=1),C287*(1+$H$10),C287),"")</f>
        <v>68413.574324652553</v>
      </c>
      <c r="D288" s="33">
        <f ca="1">IF(C288&lt;&gt;"",C288*$H$8/24,"")</f>
        <v>171.03393581163138</v>
      </c>
      <c r="E288" s="33">
        <f ca="1">IF(D288&lt;&gt;"",C288*$H$9/24,"")</f>
        <v>85.51696790581569</v>
      </c>
      <c r="F288" s="33">
        <f ca="1">IF(E288&lt;&gt;"",F287*(1+$H$11-$H$13)^YEARFRAC(B287,B288,1)+D288+E288,"")</f>
        <v>139448.58280035228</v>
      </c>
      <c r="G288" s="33">
        <f ca="1">IF(E288&lt;&gt;"",F287*((1+$H$11)^YEARFRAC(B287,B288,1)-(1+$H$11-$H$13)^YEARFRAC(B287,B288,1)),"")</f>
        <v>101.45498241615326</v>
      </c>
      <c r="I288" s="30" t="str">
        <f ca="1">IFERROR(IF(YEARFRAC($I$28,DATE(YEAR(I287),MONTH(I287)+1,1))&gt;$H$17,"",DATE(YEAR(I287),MONTH(I287)+1,1)),"")</f>
        <v/>
      </c>
      <c r="J288" s="33" t="str">
        <f ca="1">IF(I288&lt;&gt;"",(J287-K287)*(1+($H$12-$H$13)/12),"")</f>
        <v/>
      </c>
      <c r="K288" s="33" t="str">
        <f ca="1">IF(J288&lt;&gt;"",-PMT(($H$12-$H$13)/12,12*$H$17,$J$28,0,1),"")</f>
        <v/>
      </c>
      <c r="L288" s="33" t="str">
        <f ca="1">IF(K288&lt;&gt;"",J288*$H$13/12,"")</f>
        <v/>
      </c>
    </row>
    <row r="289" spans="2:12" x14ac:dyDescent="0.3">
      <c r="B289" s="30">
        <f ca="1">IFERROR(IF(YEARFRAC($B$28,IF(DATE(YEAR(B288),MONTH(B288),15)&gt;B288,DATE(YEAR(B288),MONTH(B288),15),DATE(YEAR(B288),MONTH(B288)+1,1)))&gt;$H$16,"",IF(DATE(YEAR(B288),MONTH(B288),15)&gt;B288,DATE(YEAR(B288),MONTH(B288),15),DATE(YEAR(B288),MONTH(B288)+1,1))),"")</f>
        <v>45444</v>
      </c>
      <c r="C289" s="33">
        <f ca="1">IF(B289&lt;&gt;"",IF(AND(MONTH(B289)=1,DAY(B289)=1),C288*(1+$H$10),C288),"")</f>
        <v>68413.574324652553</v>
      </c>
      <c r="D289" s="33">
        <f ca="1">IF(C289&lt;&gt;"",C289*$H$8/24,"")</f>
        <v>171.03393581163138</v>
      </c>
      <c r="E289" s="33">
        <f ca="1">IF(D289&lt;&gt;"",C289*$H$9/24,"")</f>
        <v>85.51696790581569</v>
      </c>
      <c r="F289" s="33">
        <f ca="1">IF(E289&lt;&gt;"",F288*(1+$H$11-$H$13)^YEARFRAC(B288,B289,1)+D289+E289,"")</f>
        <v>139959.40250218287</v>
      </c>
      <c r="G289" s="33">
        <f ca="1">IF(E289&lt;&gt;"",F288*((1+$H$11)^YEARFRAC(B288,B289,1)-(1+$H$11-$H$13)^YEARFRAC(B288,B289,1)),"")</f>
        <v>123.65710373095658</v>
      </c>
      <c r="I289" s="30" t="str">
        <f ca="1">IFERROR(IF(YEARFRAC($I$28,DATE(YEAR(I288),MONTH(I288)+1,1))&gt;$H$17,"",DATE(YEAR(I288),MONTH(I288)+1,1)),"")</f>
        <v/>
      </c>
      <c r="J289" s="33" t="str">
        <f ca="1">IF(I289&lt;&gt;"",(J288-K288)*(1+($H$12-$H$13)/12),"")</f>
        <v/>
      </c>
      <c r="K289" s="33" t="str">
        <f ca="1">IF(J289&lt;&gt;"",-PMT(($H$12-$H$13)/12,12*$H$17,$J$28,0,1),"")</f>
        <v/>
      </c>
      <c r="L289" s="33" t="str">
        <f ca="1">IF(K289&lt;&gt;"",J289*$H$13/12,"")</f>
        <v/>
      </c>
    </row>
    <row r="290" spans="2:12" x14ac:dyDescent="0.3">
      <c r="B290" s="30">
        <f ca="1">IFERROR(IF(YEARFRAC($B$28,IF(DATE(YEAR(B289),MONTH(B289),15)&gt;B289,DATE(YEAR(B289),MONTH(B289),15),DATE(YEAR(B289),MONTH(B289)+1,1)))&gt;$H$16,"",IF(DATE(YEAR(B289),MONTH(B289),15)&gt;B289,DATE(YEAR(B289),MONTH(B289),15),DATE(YEAR(B289),MONTH(B289)+1,1))),"")</f>
        <v>45458</v>
      </c>
      <c r="C290" s="33">
        <f ca="1">IF(B290&lt;&gt;"",IF(AND(MONTH(B290)=1,DAY(B290)=1),C289*(1+$H$10),C289),"")</f>
        <v>68413.574324652553</v>
      </c>
      <c r="D290" s="33">
        <f ca="1">IF(C290&lt;&gt;"",C290*$H$8/24,"")</f>
        <v>171.03393581163138</v>
      </c>
      <c r="E290" s="33">
        <f ca="1">IF(D290&lt;&gt;"",C290*$H$9/24,"")</f>
        <v>85.51696790581569</v>
      </c>
      <c r="F290" s="33">
        <f ca="1">IF(E290&lt;&gt;"",F289*(1+$H$11-$H$13)^YEARFRAC(B289,B290,1)+D290+E290,"")</f>
        <v>140426.08450458021</v>
      </c>
      <c r="G290" s="33">
        <f ca="1">IF(E290&lt;&gt;"",F289*((1+$H$11)^YEARFRAC(B289,B290,1)-(1+$H$11-$H$13)^YEARFRAC(B289,B290,1)),"")</f>
        <v>102.1674687335299</v>
      </c>
      <c r="I290" s="30" t="str">
        <f ca="1">IFERROR(IF(YEARFRAC($I$28,DATE(YEAR(I289),MONTH(I289)+1,1))&gt;$H$17,"",DATE(YEAR(I289),MONTH(I289)+1,1)),"")</f>
        <v/>
      </c>
      <c r="J290" s="33" t="str">
        <f ca="1">IF(I290&lt;&gt;"",(J289-K289)*(1+($H$12-$H$13)/12),"")</f>
        <v/>
      </c>
      <c r="K290" s="33" t="str">
        <f ca="1">IF(J290&lt;&gt;"",-PMT(($H$12-$H$13)/12,12*$H$17,$J$28,0,1),"")</f>
        <v/>
      </c>
      <c r="L290" s="33" t="str">
        <f ca="1">IF(K290&lt;&gt;"",J290*$H$13/12,"")</f>
        <v/>
      </c>
    </row>
    <row r="291" spans="2:12" x14ac:dyDescent="0.3">
      <c r="B291" s="30">
        <f ca="1">IFERROR(IF(YEARFRAC($B$28,IF(DATE(YEAR(B290),MONTH(B290),15)&gt;B290,DATE(YEAR(B290),MONTH(B290),15),DATE(YEAR(B290),MONTH(B290)+1,1)))&gt;$H$16,"",IF(DATE(YEAR(B290),MONTH(B290),15)&gt;B290,DATE(YEAR(B290),MONTH(B290),15),DATE(YEAR(B290),MONTH(B290)+1,1))),"")</f>
        <v>45474</v>
      </c>
      <c r="C291" s="33">
        <f ca="1">IF(B291&lt;&gt;"",IF(AND(MONTH(B291)=1,DAY(B291)=1),C290*(1+$H$10),C290),"")</f>
        <v>68413.574324652553</v>
      </c>
      <c r="D291" s="33">
        <f ca="1">IF(C291&lt;&gt;"",C291*$H$8/24,"")</f>
        <v>171.03393581163138</v>
      </c>
      <c r="E291" s="33">
        <f ca="1">IF(D291&lt;&gt;"",C291*$H$9/24,"")</f>
        <v>85.51696790581569</v>
      </c>
      <c r="F291" s="33">
        <f ca="1">IF(E291&lt;&gt;"",F290*(1+$H$11-$H$13)^YEARFRAC(B290,B291,1)+D291+E291,"")</f>
        <v>140923.61182196272</v>
      </c>
      <c r="G291" s="33">
        <f ca="1">IF(E291&lt;&gt;"",F290*((1+$H$11)^YEARFRAC(B290,B291,1)-(1+$H$11-$H$13)^YEARFRAC(B290,B291,1)),"")</f>
        <v>117.18336669904183</v>
      </c>
      <c r="I291" s="30" t="str">
        <f ca="1">IFERROR(IF(YEARFRAC($I$28,DATE(YEAR(I290),MONTH(I290)+1,1))&gt;$H$17,"",DATE(YEAR(I290),MONTH(I290)+1,1)),"")</f>
        <v/>
      </c>
      <c r="J291" s="33" t="str">
        <f ca="1">IF(I291&lt;&gt;"",(J290-K290)*(1+($H$12-$H$13)/12),"")</f>
        <v/>
      </c>
      <c r="K291" s="33" t="str">
        <f ca="1">IF(J291&lt;&gt;"",-PMT(($H$12-$H$13)/12,12*$H$17,$J$28,0,1),"")</f>
        <v/>
      </c>
      <c r="L291" s="33" t="str">
        <f ca="1">IF(K291&lt;&gt;"",J291*$H$13/12,"")</f>
        <v/>
      </c>
    </row>
    <row r="292" spans="2:12" x14ac:dyDescent="0.3">
      <c r="B292" s="30">
        <f ca="1">IFERROR(IF(YEARFRAC($B$28,IF(DATE(YEAR(B291),MONTH(B291),15)&gt;B291,DATE(YEAR(B291),MONTH(B291),15),DATE(YEAR(B291),MONTH(B291)+1,1)))&gt;$H$16,"",IF(DATE(YEAR(B291),MONTH(B291),15)&gt;B291,DATE(YEAR(B291),MONTH(B291),15),DATE(YEAR(B291),MONTH(B291)+1,1))),"")</f>
        <v>45488</v>
      </c>
      <c r="C292" s="33">
        <f ca="1">IF(B292&lt;&gt;"",IF(AND(MONTH(B292)=1,DAY(B292)=1),C291*(1+$H$10),C291),"")</f>
        <v>68413.574324652553</v>
      </c>
      <c r="D292" s="33">
        <f ca="1">IF(C292&lt;&gt;"",C292*$H$8/24,"")</f>
        <v>171.03393581163138</v>
      </c>
      <c r="E292" s="33">
        <f ca="1">IF(D292&lt;&gt;"",C292*$H$9/24,"")</f>
        <v>85.51696790581569</v>
      </c>
      <c r="F292" s="33">
        <f ca="1">IF(E292&lt;&gt;"",F291*(1+$H$11-$H$13)^YEARFRAC(B291,B292,1)+D292+E292,"")</f>
        <v>141391.74146103256</v>
      </c>
      <c r="G292" s="33">
        <f ca="1">IF(E292&lt;&gt;"",F291*((1+$H$11)^YEARFRAC(B291,B292,1)-(1+$H$11-$H$13)^YEARFRAC(B291,B292,1)),"")</f>
        <v>102.87132159207329</v>
      </c>
      <c r="I292" s="30" t="str">
        <f ca="1">IFERROR(IF(YEARFRAC($I$28,DATE(YEAR(I291),MONTH(I291)+1,1))&gt;$H$17,"",DATE(YEAR(I291),MONTH(I291)+1,1)),"")</f>
        <v/>
      </c>
      <c r="J292" s="33" t="str">
        <f ca="1">IF(I292&lt;&gt;"",(J291-K291)*(1+($H$12-$H$13)/12),"")</f>
        <v/>
      </c>
      <c r="K292" s="33" t="str">
        <f ca="1">IF(J292&lt;&gt;"",-PMT(($H$12-$H$13)/12,12*$H$17,$J$28,0,1),"")</f>
        <v/>
      </c>
      <c r="L292" s="33" t="str">
        <f ca="1">IF(K292&lt;&gt;"",J292*$H$13/12,"")</f>
        <v/>
      </c>
    </row>
    <row r="293" spans="2:12" x14ac:dyDescent="0.3">
      <c r="B293" s="30">
        <f ca="1">IFERROR(IF(YEARFRAC($B$28,IF(DATE(YEAR(B292),MONTH(B292),15)&gt;B292,DATE(YEAR(B292),MONTH(B292),15),DATE(YEAR(B292),MONTH(B292)+1,1)))&gt;$H$16,"",IF(DATE(YEAR(B292),MONTH(B292),15)&gt;B292,DATE(YEAR(B292),MONTH(B292),15),DATE(YEAR(B292),MONTH(B292)+1,1))),"")</f>
        <v>45505</v>
      </c>
      <c r="C293" s="33">
        <f ca="1">IF(B293&lt;&gt;"",IF(AND(MONTH(B293)=1,DAY(B293)=1),C292*(1+$H$10),C292),"")</f>
        <v>68413.574324652553</v>
      </c>
      <c r="D293" s="33">
        <f ca="1">IF(C293&lt;&gt;"",C293*$H$8/24,"")</f>
        <v>171.03393581163138</v>
      </c>
      <c r="E293" s="33">
        <f ca="1">IF(D293&lt;&gt;"",C293*$H$9/24,"")</f>
        <v>85.51696790581569</v>
      </c>
      <c r="F293" s="33">
        <f ca="1">IF(E293&lt;&gt;"",F292*(1+$H$11-$H$13)^YEARFRAC(B292,B293,1)+D293+E293,"")</f>
        <v>141906.10429401064</v>
      </c>
      <c r="G293" s="33">
        <f ca="1">IF(E293&lt;&gt;"",F292*((1+$H$11)^YEARFRAC(B292,B293,1)-(1+$H$11-$H$13)^YEARFRAC(B292,B293,1)),"")</f>
        <v>125.38021462419142</v>
      </c>
      <c r="I293" s="30" t="str">
        <f ca="1">IFERROR(IF(YEARFRAC($I$28,DATE(YEAR(I292),MONTH(I292)+1,1))&gt;$H$17,"",DATE(YEAR(I292),MONTH(I292)+1,1)),"")</f>
        <v/>
      </c>
      <c r="J293" s="33" t="str">
        <f ca="1">IF(I293&lt;&gt;"",(J292-K292)*(1+($H$12-$H$13)/12),"")</f>
        <v/>
      </c>
      <c r="K293" s="33" t="str">
        <f ca="1">IF(J293&lt;&gt;"",-PMT(($H$12-$H$13)/12,12*$H$17,$J$28,0,1),"")</f>
        <v/>
      </c>
      <c r="L293" s="33" t="str">
        <f ca="1">IF(K293&lt;&gt;"",J293*$H$13/12,"")</f>
        <v/>
      </c>
    </row>
    <row r="294" spans="2:12" x14ac:dyDescent="0.3">
      <c r="B294" s="30">
        <f ca="1">IFERROR(IF(YEARFRAC($B$28,IF(DATE(YEAR(B293),MONTH(B293),15)&gt;B293,DATE(YEAR(B293),MONTH(B293),15),DATE(YEAR(B293),MONTH(B293)+1,1)))&gt;$H$16,"",IF(DATE(YEAR(B293),MONTH(B293),15)&gt;B293,DATE(YEAR(B293),MONTH(B293),15),DATE(YEAR(B293),MONTH(B293)+1,1))),"")</f>
        <v>45519</v>
      </c>
      <c r="C294" s="33">
        <f ca="1">IF(B294&lt;&gt;"",IF(AND(MONTH(B294)=1,DAY(B294)=1),C293*(1+$H$10),C293),"")</f>
        <v>68413.574324652553</v>
      </c>
      <c r="D294" s="33">
        <f ca="1">IF(C294&lt;&gt;"",C294*$H$8/24,"")</f>
        <v>171.03393581163138</v>
      </c>
      <c r="E294" s="33">
        <f ca="1">IF(D294&lt;&gt;"",C294*$H$9/24,"")</f>
        <v>85.51696790581569</v>
      </c>
      <c r="F294" s="33">
        <f ca="1">IF(E294&lt;&gt;"",F293*(1+$H$11-$H$13)^YEARFRAC(B293,B294,1)+D294+E294,"")</f>
        <v>142375.70901956203</v>
      </c>
      <c r="G294" s="33">
        <f ca="1">IF(E294&lt;&gt;"",F293*((1+$H$11)^YEARFRAC(B293,B294,1)-(1+$H$11-$H$13)^YEARFRAC(B293,B294,1)),"")</f>
        <v>103.58852077358108</v>
      </c>
      <c r="I294" s="30" t="str">
        <f ca="1">IFERROR(IF(YEARFRAC($I$28,DATE(YEAR(I293),MONTH(I293)+1,1))&gt;$H$17,"",DATE(YEAR(I293),MONTH(I293)+1,1)),"")</f>
        <v/>
      </c>
      <c r="J294" s="33" t="str">
        <f ca="1">IF(I294&lt;&gt;"",(J293-K293)*(1+($H$12-$H$13)/12),"")</f>
        <v/>
      </c>
      <c r="K294" s="33" t="str">
        <f ca="1">IF(J294&lt;&gt;"",-PMT(($H$12-$H$13)/12,12*$H$17,$J$28,0,1),"")</f>
        <v/>
      </c>
      <c r="L294" s="33" t="str">
        <f ca="1">IF(K294&lt;&gt;"",J294*$H$13/12,"")</f>
        <v/>
      </c>
    </row>
    <row r="295" spans="2:12" x14ac:dyDescent="0.3">
      <c r="B295" s="30">
        <f ca="1">IFERROR(IF(YEARFRAC($B$28,IF(DATE(YEAR(B294),MONTH(B294),15)&gt;B294,DATE(YEAR(B294),MONTH(B294),15),DATE(YEAR(B294),MONTH(B294)+1,1)))&gt;$H$16,"",IF(DATE(YEAR(B294),MONTH(B294),15)&gt;B294,DATE(YEAR(B294),MONTH(B294),15),DATE(YEAR(B294),MONTH(B294)+1,1))),"")</f>
        <v>45536</v>
      </c>
      <c r="C295" s="33">
        <f ca="1">IF(B295&lt;&gt;"",IF(AND(MONTH(B295)=1,DAY(B295)=1),C294*(1+$H$10),C294),"")</f>
        <v>68413.574324652553</v>
      </c>
      <c r="D295" s="33">
        <f ca="1">IF(C295&lt;&gt;"",C295*$H$8/24,"")</f>
        <v>171.03393581163138</v>
      </c>
      <c r="E295" s="33">
        <f ca="1">IF(D295&lt;&gt;"",C295*$H$9/24,"")</f>
        <v>85.51696790581569</v>
      </c>
      <c r="F295" s="33">
        <f ca="1">IF(E295&lt;&gt;"",F294*(1+$H$11-$H$13)^YEARFRAC(B294,B295,1)+D295+E295,"")</f>
        <v>142891.86600665387</v>
      </c>
      <c r="G295" s="33">
        <f ca="1">IF(E295&lt;&gt;"",F294*((1+$H$11)^YEARFRAC(B294,B295,1)-(1+$H$11-$H$13)^YEARFRAC(B294,B295,1)),"")</f>
        <v>126.25275542747212</v>
      </c>
      <c r="I295" s="30" t="str">
        <f ca="1">IFERROR(IF(YEARFRAC($I$28,DATE(YEAR(I294),MONTH(I294)+1,1))&gt;$H$17,"",DATE(YEAR(I294),MONTH(I294)+1,1)),"")</f>
        <v/>
      </c>
      <c r="J295" s="33" t="str">
        <f ca="1">IF(I295&lt;&gt;"",(J294-K294)*(1+($H$12-$H$13)/12),"")</f>
        <v/>
      </c>
      <c r="K295" s="33" t="str">
        <f ca="1">IF(J295&lt;&gt;"",-PMT(($H$12-$H$13)/12,12*$H$17,$J$28,0,1),"")</f>
        <v/>
      </c>
      <c r="L295" s="33" t="str">
        <f ca="1">IF(K295&lt;&gt;"",J295*$H$13/12,"")</f>
        <v/>
      </c>
    </row>
    <row r="296" spans="2:12" x14ac:dyDescent="0.3">
      <c r="B296" s="30">
        <f ca="1">IFERROR(IF(YEARFRAC($B$28,IF(DATE(YEAR(B295),MONTH(B295),15)&gt;B295,DATE(YEAR(B295),MONTH(B295),15),DATE(YEAR(B295),MONTH(B295)+1,1)))&gt;$H$16,"",IF(DATE(YEAR(B295),MONTH(B295),15)&gt;B295,DATE(YEAR(B295),MONTH(B295),15),DATE(YEAR(B295),MONTH(B295)+1,1))),"")</f>
        <v>45550</v>
      </c>
      <c r="C296" s="33">
        <f ca="1">IF(B296&lt;&gt;"",IF(AND(MONTH(B296)=1,DAY(B296)=1),C295*(1+$H$10),C295),"")</f>
        <v>68413.574324652553</v>
      </c>
      <c r="D296" s="33">
        <f ca="1">IF(C296&lt;&gt;"",C296*$H$8/24,"")</f>
        <v>171.03393581163138</v>
      </c>
      <c r="E296" s="33">
        <f ca="1">IF(D296&lt;&gt;"",C296*$H$9/24,"")</f>
        <v>85.51696790581569</v>
      </c>
      <c r="F296" s="33">
        <f ca="1">IF(E296&lt;&gt;"",F295*(1+$H$11-$H$13)^YEARFRAC(B295,B296,1)+D296+E296,"")</f>
        <v>143362.95072703241</v>
      </c>
      <c r="G296" s="33">
        <f ca="1">IF(E296&lt;&gt;"",F295*((1+$H$11)^YEARFRAC(B295,B296,1)-(1+$H$11-$H$13)^YEARFRAC(B295,B296,1)),"")</f>
        <v>104.30810643309843</v>
      </c>
      <c r="I296" s="30" t="str">
        <f ca="1">IFERROR(IF(YEARFRAC($I$28,DATE(YEAR(I295),MONTH(I295)+1,1))&gt;$H$17,"",DATE(YEAR(I295),MONTH(I295)+1,1)),"")</f>
        <v/>
      </c>
      <c r="J296" s="33" t="str">
        <f ca="1">IF(I296&lt;&gt;"",(J295-K295)*(1+($H$12-$H$13)/12),"")</f>
        <v/>
      </c>
      <c r="K296" s="33" t="str">
        <f ca="1">IF(J296&lt;&gt;"",-PMT(($H$12-$H$13)/12,12*$H$17,$J$28,0,1),"")</f>
        <v/>
      </c>
      <c r="L296" s="33" t="str">
        <f ca="1">IF(K296&lt;&gt;"",J296*$H$13/12,"")</f>
        <v/>
      </c>
    </row>
    <row r="297" spans="2:12" x14ac:dyDescent="0.3">
      <c r="B297" s="30">
        <f ca="1">IFERROR(IF(YEARFRAC($B$28,IF(DATE(YEAR(B296),MONTH(B296),15)&gt;B296,DATE(YEAR(B296),MONTH(B296),15),DATE(YEAR(B296),MONTH(B296)+1,1)))&gt;$H$16,"",IF(DATE(YEAR(B296),MONTH(B296),15)&gt;B296,DATE(YEAR(B296),MONTH(B296),15),DATE(YEAR(B296),MONTH(B296)+1,1))),"")</f>
        <v>45566</v>
      </c>
      <c r="C297" s="33">
        <f ca="1">IF(B297&lt;&gt;"",IF(AND(MONTH(B297)=1,DAY(B297)=1),C296*(1+$H$10),C296),"")</f>
        <v>68413.574324652553</v>
      </c>
      <c r="D297" s="33">
        <f ca="1">IF(C297&lt;&gt;"",C297*$H$8/24,"")</f>
        <v>171.03393581163138</v>
      </c>
      <c r="E297" s="33">
        <f ca="1">IF(D297&lt;&gt;"",C297*$H$9/24,"")</f>
        <v>85.51696790581569</v>
      </c>
      <c r="F297" s="33">
        <f ca="1">IF(E297&lt;&gt;"",F296*(1+$H$11-$H$13)^YEARFRAC(B296,B297,1)+D297+E297,"")</f>
        <v>143865.5178167065</v>
      </c>
      <c r="G297" s="33">
        <f ca="1">IF(E297&lt;&gt;"",F296*((1+$H$11)^YEARFRAC(B296,B297,1)-(1+$H$11-$H$13)^YEARFRAC(B296,B297,1)),"")</f>
        <v>119.63413553380499</v>
      </c>
      <c r="I297" s="30" t="str">
        <f ca="1">IFERROR(IF(YEARFRAC($I$28,DATE(YEAR(I296),MONTH(I296)+1,1))&gt;$H$17,"",DATE(YEAR(I296),MONTH(I296)+1,1)),"")</f>
        <v/>
      </c>
      <c r="J297" s="33" t="str">
        <f ca="1">IF(I297&lt;&gt;"",(J296-K296)*(1+($H$12-$H$13)/12),"")</f>
        <v/>
      </c>
      <c r="K297" s="33" t="str">
        <f ca="1">IF(J297&lt;&gt;"",-PMT(($H$12-$H$13)/12,12*$H$17,$J$28,0,1),"")</f>
        <v/>
      </c>
      <c r="L297" s="33" t="str">
        <f ca="1">IF(K297&lt;&gt;"",J297*$H$13/12,"")</f>
        <v/>
      </c>
    </row>
    <row r="298" spans="2:12" x14ac:dyDescent="0.3">
      <c r="B298" s="30">
        <f ca="1">IFERROR(IF(YEARFRAC($B$28,IF(DATE(YEAR(B297),MONTH(B297),15)&gt;B297,DATE(YEAR(B297),MONTH(B297),15),DATE(YEAR(B297),MONTH(B297)+1,1)))&gt;$H$16,"",IF(DATE(YEAR(B297),MONTH(B297),15)&gt;B297,DATE(YEAR(B297),MONTH(B297),15),DATE(YEAR(B297),MONTH(B297)+1,1))),"")</f>
        <v>45580</v>
      </c>
      <c r="C298" s="33">
        <f ca="1">IF(B298&lt;&gt;"",IF(AND(MONTH(B298)=1,DAY(B298)=1),C297*(1+$H$10),C297),"")</f>
        <v>68413.574324652553</v>
      </c>
      <c r="D298" s="33">
        <f ca="1">IF(C298&lt;&gt;"",C298*$H$8/24,"")</f>
        <v>171.03393581163138</v>
      </c>
      <c r="E298" s="33">
        <f ca="1">IF(D298&lt;&gt;"",C298*$H$9/24,"")</f>
        <v>85.51696790581569</v>
      </c>
      <c r="F298" s="33">
        <f ca="1">IF(E298&lt;&gt;"",F297*(1+$H$11-$H$13)^YEARFRAC(B297,B298,1)+D298+E298,"")</f>
        <v>144338.06435044607</v>
      </c>
      <c r="G298" s="33">
        <f ca="1">IF(E298&lt;&gt;"",F297*((1+$H$11)^YEARFRAC(B297,B298,1)-(1+$H$11-$H$13)^YEARFRAC(B297,B298,1)),"")</f>
        <v>105.01885211422082</v>
      </c>
      <c r="I298" s="30" t="str">
        <f ca="1">IFERROR(IF(YEARFRAC($I$28,DATE(YEAR(I297),MONTH(I297)+1,1))&gt;$H$17,"",DATE(YEAR(I297),MONTH(I297)+1,1)),"")</f>
        <v/>
      </c>
      <c r="J298" s="33" t="str">
        <f ca="1">IF(I298&lt;&gt;"",(J297-K297)*(1+($H$12-$H$13)/12),"")</f>
        <v/>
      </c>
      <c r="K298" s="33" t="str">
        <f ca="1">IF(J298&lt;&gt;"",-PMT(($H$12-$H$13)/12,12*$H$17,$J$28,0,1),"")</f>
        <v/>
      </c>
      <c r="L298" s="33" t="str">
        <f ca="1">IF(K298&lt;&gt;"",J298*$H$13/12,"")</f>
        <v/>
      </c>
    </row>
    <row r="299" spans="2:12" x14ac:dyDescent="0.3">
      <c r="B299" s="30">
        <f ca="1">IFERROR(IF(YEARFRAC($B$28,IF(DATE(YEAR(B298),MONTH(B298),15)&gt;B298,DATE(YEAR(B298),MONTH(B298),15),DATE(YEAR(B298),MONTH(B298)+1,1)))&gt;$H$16,"",IF(DATE(YEAR(B298),MONTH(B298),15)&gt;B298,DATE(YEAR(B298),MONTH(B298),15),DATE(YEAR(B298),MONTH(B298)+1,1))),"")</f>
        <v>45597</v>
      </c>
      <c r="C299" s="33">
        <f ca="1">IF(B299&lt;&gt;"",IF(AND(MONTH(B299)=1,DAY(B299)=1),C298*(1+$H$10),C298),"")</f>
        <v>68413.574324652553</v>
      </c>
      <c r="D299" s="33">
        <f ca="1">IF(C299&lt;&gt;"",C299*$H$8/24,"")</f>
        <v>171.03393581163138</v>
      </c>
      <c r="E299" s="33">
        <f ca="1">IF(D299&lt;&gt;"",C299*$H$9/24,"")</f>
        <v>85.51696790581569</v>
      </c>
      <c r="F299" s="33">
        <f ca="1">IF(E299&lt;&gt;"",F298*(1+$H$11-$H$13)^YEARFRAC(B298,B299,1)+D299+E299,"")</f>
        <v>144857.79947165327</v>
      </c>
      <c r="G299" s="33">
        <f ca="1">IF(E299&lt;&gt;"",F298*((1+$H$11)^YEARFRAC(B298,B299,1)-(1+$H$11-$H$13)^YEARFRAC(B298,B299,1)),"")</f>
        <v>127.99288911571145</v>
      </c>
      <c r="I299" s="30" t="str">
        <f ca="1">IFERROR(IF(YEARFRAC($I$28,DATE(YEAR(I298),MONTH(I298)+1,1))&gt;$H$17,"",DATE(YEAR(I298),MONTH(I298)+1,1)),"")</f>
        <v/>
      </c>
      <c r="J299" s="33" t="str">
        <f ca="1">IF(I299&lt;&gt;"",(J298-K298)*(1+($H$12-$H$13)/12),"")</f>
        <v/>
      </c>
      <c r="K299" s="33" t="str">
        <f ca="1">IF(J299&lt;&gt;"",-PMT(($H$12-$H$13)/12,12*$H$17,$J$28,0,1),"")</f>
        <v/>
      </c>
      <c r="L299" s="33" t="str">
        <f ca="1">IF(K299&lt;&gt;"",J299*$H$13/12,"")</f>
        <v/>
      </c>
    </row>
    <row r="300" spans="2:12" x14ac:dyDescent="0.3">
      <c r="B300" s="30">
        <f ca="1">IFERROR(IF(YEARFRAC($B$28,IF(DATE(YEAR(B299),MONTH(B299),15)&gt;B299,DATE(YEAR(B299),MONTH(B299),15),DATE(YEAR(B299),MONTH(B299)+1,1)))&gt;$H$16,"",IF(DATE(YEAR(B299),MONTH(B299),15)&gt;B299,DATE(YEAR(B299),MONTH(B299),15),DATE(YEAR(B299),MONTH(B299)+1,1))),"")</f>
        <v>45611</v>
      </c>
      <c r="C300" s="33">
        <f ca="1">IF(B300&lt;&gt;"",IF(AND(MONTH(B300)=1,DAY(B300)=1),C299*(1+$H$10),C299),"")</f>
        <v>68413.574324652553</v>
      </c>
      <c r="D300" s="33">
        <f ca="1">IF(C300&lt;&gt;"",C300*$H$8/24,"")</f>
        <v>171.03393581163138</v>
      </c>
      <c r="E300" s="33">
        <f ca="1">IF(D300&lt;&gt;"",C300*$H$9/24,"")</f>
        <v>85.51696790581569</v>
      </c>
      <c r="F300" s="33">
        <f ca="1">IF(E300&lt;&gt;"",F299*(1+$H$11-$H$13)^YEARFRAC(B299,B300,1)+D300+E300,"")</f>
        <v>145331.83578907742</v>
      </c>
      <c r="G300" s="33">
        <f ca="1">IF(E300&lt;&gt;"",F299*((1+$H$11)^YEARFRAC(B299,B300,1)-(1+$H$11-$H$13)^YEARFRAC(B299,B300,1)),"")</f>
        <v>105.74319719675323</v>
      </c>
      <c r="I300" s="30" t="str">
        <f ca="1">IFERROR(IF(YEARFRAC($I$28,DATE(YEAR(I299),MONTH(I299)+1,1))&gt;$H$17,"",DATE(YEAR(I299),MONTH(I299)+1,1)),"")</f>
        <v/>
      </c>
      <c r="J300" s="33" t="str">
        <f ca="1">IF(I300&lt;&gt;"",(J299-K299)*(1+($H$12-$H$13)/12),"")</f>
        <v/>
      </c>
      <c r="K300" s="33" t="str">
        <f ca="1">IF(J300&lt;&gt;"",-PMT(($H$12-$H$13)/12,12*$H$17,$J$28,0,1),"")</f>
        <v/>
      </c>
      <c r="L300" s="33" t="str">
        <f ca="1">IF(K300&lt;&gt;"",J300*$H$13/12,"")</f>
        <v/>
      </c>
    </row>
    <row r="301" spans="2:12" x14ac:dyDescent="0.3">
      <c r="B301" s="30">
        <f ca="1">IFERROR(IF(YEARFRAC($B$28,IF(DATE(YEAR(B300),MONTH(B300),15)&gt;B300,DATE(YEAR(B300),MONTH(B300),15),DATE(YEAR(B300),MONTH(B300)+1,1)))&gt;$H$16,"",IF(DATE(YEAR(B300),MONTH(B300),15)&gt;B300,DATE(YEAR(B300),MONTH(B300),15),DATE(YEAR(B300),MONTH(B300)+1,1))),"")</f>
        <v>45627</v>
      </c>
      <c r="C301" s="33">
        <f ca="1">IF(B301&lt;&gt;"",IF(AND(MONTH(B301)=1,DAY(B301)=1),C300*(1+$H$10),C300),"")</f>
        <v>68413.574324652553</v>
      </c>
      <c r="D301" s="33">
        <f ca="1">IF(C301&lt;&gt;"",C301*$H$8/24,"")</f>
        <v>171.03393581163138</v>
      </c>
      <c r="E301" s="33">
        <f ca="1">IF(D301&lt;&gt;"",C301*$H$9/24,"")</f>
        <v>85.51696790581569</v>
      </c>
      <c r="F301" s="33">
        <f ca="1">IF(E301&lt;&gt;"",F300*(1+$H$11-$H$13)^YEARFRAC(B300,B301,1)+D301+E301,"")</f>
        <v>145837.78155916437</v>
      </c>
      <c r="G301" s="33">
        <f ca="1">IF(E301&lt;&gt;"",F300*((1+$H$11)^YEARFRAC(B300,B301,1)-(1+$H$11-$H$13)^YEARFRAC(B300,B301,1)),"")</f>
        <v>121.27713926083949</v>
      </c>
      <c r="I301" s="30" t="str">
        <f ca="1">IFERROR(IF(YEARFRAC($I$28,DATE(YEAR(I300),MONTH(I300)+1,1))&gt;$H$17,"",DATE(YEAR(I300),MONTH(I300)+1,1)),"")</f>
        <v/>
      </c>
      <c r="J301" s="33" t="str">
        <f ca="1">IF(I301&lt;&gt;"",(J300-K300)*(1+($H$12-$H$13)/12),"")</f>
        <v/>
      </c>
      <c r="K301" s="33" t="str">
        <f ca="1">IF(J301&lt;&gt;"",-PMT(($H$12-$H$13)/12,12*$H$17,$J$28,0,1),"")</f>
        <v/>
      </c>
      <c r="L301" s="33" t="str">
        <f ca="1">IF(K301&lt;&gt;"",J301*$H$13/12,"")</f>
        <v/>
      </c>
    </row>
    <row r="302" spans="2:12" x14ac:dyDescent="0.3">
      <c r="B302" s="30">
        <f ca="1">IFERROR(IF(YEARFRAC($B$28,IF(DATE(YEAR(B301),MONTH(B301),15)&gt;B301,DATE(YEAR(B301),MONTH(B301),15),DATE(YEAR(B301),MONTH(B301)+1,1)))&gt;$H$16,"",IF(DATE(YEAR(B301),MONTH(B301),15)&gt;B301,DATE(YEAR(B301),MONTH(B301),15),DATE(YEAR(B301),MONTH(B301)+1,1))),"")</f>
        <v>45641</v>
      </c>
      <c r="C302" s="33">
        <f ca="1">IF(B302&lt;&gt;"",IF(AND(MONTH(B302)=1,DAY(B302)=1),C301*(1+$H$10),C301),"")</f>
        <v>68413.574324652553</v>
      </c>
      <c r="D302" s="33">
        <f ca="1">IF(C302&lt;&gt;"",C302*$H$8/24,"")</f>
        <v>171.03393581163138</v>
      </c>
      <c r="E302" s="33">
        <f ca="1">IF(D302&lt;&gt;"",C302*$H$9/24,"")</f>
        <v>85.51696790581569</v>
      </c>
      <c r="F302" s="33">
        <f ca="1">IF(E302&lt;&gt;"",F301*(1+$H$11-$H$13)^YEARFRAC(B301,B302,1)+D302+E302,"")</f>
        <v>146313.28919404955</v>
      </c>
      <c r="G302" s="33">
        <f ca="1">IF(E302&lt;&gt;"",F301*((1+$H$11)^YEARFRAC(B301,B302,1)-(1+$H$11-$H$13)^YEARFRAC(B301,B302,1)),"")</f>
        <v>106.45856384947703</v>
      </c>
      <c r="I302" s="30" t="str">
        <f ca="1">IFERROR(IF(YEARFRAC($I$28,DATE(YEAR(I301),MONTH(I301)+1,1))&gt;$H$17,"",DATE(YEAR(I301),MONTH(I301)+1,1)),"")</f>
        <v/>
      </c>
      <c r="J302" s="33" t="str">
        <f ca="1">IF(I302&lt;&gt;"",(J301-K301)*(1+($H$12-$H$13)/12),"")</f>
        <v/>
      </c>
      <c r="K302" s="33" t="str">
        <f ca="1">IF(J302&lt;&gt;"",-PMT(($H$12-$H$13)/12,12*$H$17,$J$28,0,1),"")</f>
        <v/>
      </c>
      <c r="L302" s="33" t="str">
        <f ca="1">IF(K302&lt;&gt;"",J302*$H$13/12,"")</f>
        <v/>
      </c>
    </row>
    <row r="303" spans="2:12" x14ac:dyDescent="0.3">
      <c r="B303" s="30">
        <f ca="1">IFERROR(IF(YEARFRAC($B$28,IF(DATE(YEAR(B302),MONTH(B302),15)&gt;B302,DATE(YEAR(B302),MONTH(B302),15),DATE(YEAR(B302),MONTH(B302)+1,1)))&gt;$H$16,"",IF(DATE(YEAR(B302),MONTH(B302),15)&gt;B302,DATE(YEAR(B302),MONTH(B302),15),DATE(YEAR(B302),MONTH(B302)+1,1))),"")</f>
        <v>45658</v>
      </c>
      <c r="C303" s="33">
        <f ca="1">IF(B303&lt;&gt;"",IF(AND(MONTH(B303)=1,DAY(B303)=1),C302*(1+$H$10),C302),"")</f>
        <v>71834.253040885189</v>
      </c>
      <c r="D303" s="33">
        <f ca="1">IF(C303&lt;&gt;"",C303*$H$8/24,"")</f>
        <v>179.58563260221297</v>
      </c>
      <c r="E303" s="33">
        <f ca="1">IF(D303&lt;&gt;"",C303*$H$9/24,"")</f>
        <v>89.792816301106484</v>
      </c>
      <c r="F303" s="33">
        <f ca="1">IF(E303&lt;&gt;"",F302*(1+$H$11-$H$13)^YEARFRAC(B302,B303,1)+D303+E303,"")</f>
        <v>146850.18504851096</v>
      </c>
      <c r="G303" s="33">
        <f ca="1">IF(E303&lt;&gt;"",F302*((1+$H$11)^YEARFRAC(B302,B303,1)-(1+$H$11-$H$13)^YEARFRAC(B302,B303,1)),"")</f>
        <v>130.10070618710355</v>
      </c>
      <c r="I303" s="30" t="str">
        <f ca="1">IFERROR(IF(YEARFRAC($I$28,DATE(YEAR(I302),MONTH(I302)+1,1))&gt;$H$17,"",DATE(YEAR(I302),MONTH(I302)+1,1)),"")</f>
        <v/>
      </c>
      <c r="J303" s="33" t="str">
        <f ca="1">IF(I303&lt;&gt;"",(J302-K302)*(1+($H$12-$H$13)/12),"")</f>
        <v/>
      </c>
      <c r="K303" s="33" t="str">
        <f ca="1">IF(J303&lt;&gt;"",-PMT(($H$12-$H$13)/12,12*$H$17,$J$28,0,1),"")</f>
        <v/>
      </c>
      <c r="L303" s="33" t="str">
        <f ca="1">IF(K303&lt;&gt;"",J303*$H$13/12,"")</f>
        <v/>
      </c>
    </row>
    <row r="304" spans="2:12" x14ac:dyDescent="0.3">
      <c r="B304" s="30">
        <f ca="1">IFERROR(IF(YEARFRAC($B$28,IF(DATE(YEAR(B303),MONTH(B303),15)&gt;B303,DATE(YEAR(B303),MONTH(B303),15),DATE(YEAR(B303),MONTH(B303)+1,1)))&gt;$H$16,"",IF(DATE(YEAR(B303),MONTH(B303),15)&gt;B303,DATE(YEAR(B303),MONTH(B303),15),DATE(YEAR(B303),MONTH(B303)+1,1))),"")</f>
        <v>45672</v>
      </c>
      <c r="C304" s="33">
        <f ca="1">IF(B304&lt;&gt;"",IF(AND(MONTH(B304)=1,DAY(B304)=1),C303*(1+$H$10),C303),"")</f>
        <v>71834.253040885189</v>
      </c>
      <c r="D304" s="33">
        <f ca="1">IF(C304&lt;&gt;"",C304*$H$8/24,"")</f>
        <v>179.58563260221297</v>
      </c>
      <c r="E304" s="33">
        <f ca="1">IF(D304&lt;&gt;"",C304*$H$9/24,"")</f>
        <v>89.792816301106484</v>
      </c>
      <c r="F304" s="33">
        <f ca="1">IF(E304&lt;&gt;"",F303*(1+$H$11-$H$13)^YEARFRAC(B303,B304,1)+D304+E304,"")</f>
        <v>147340.64472290789</v>
      </c>
      <c r="G304" s="33">
        <f ca="1">IF(E304&lt;&gt;"",F303*((1+$H$11)^YEARFRAC(B303,B304,1)-(1+$H$11-$H$13)^YEARFRAC(B303,B304,1)),"")</f>
        <v>107.49183862263476</v>
      </c>
      <c r="I304" s="30" t="str">
        <f ca="1">IFERROR(IF(YEARFRAC($I$28,DATE(YEAR(I303),MONTH(I303)+1,1))&gt;$H$17,"",DATE(YEAR(I303),MONTH(I303)+1,1)),"")</f>
        <v/>
      </c>
      <c r="J304" s="33" t="str">
        <f ca="1">IF(I304&lt;&gt;"",(J303-K303)*(1+($H$12-$H$13)/12),"")</f>
        <v/>
      </c>
      <c r="K304" s="33" t="str">
        <f ca="1">IF(J304&lt;&gt;"",-PMT(($H$12-$H$13)/12,12*$H$17,$J$28,0,1),"")</f>
        <v/>
      </c>
      <c r="L304" s="33" t="str">
        <f ca="1">IF(K304&lt;&gt;"",J304*$H$13/12,"")</f>
        <v/>
      </c>
    </row>
    <row r="305" spans="2:12" x14ac:dyDescent="0.3">
      <c r="B305" s="30">
        <f ca="1">IFERROR(IF(YEARFRAC($B$28,IF(DATE(YEAR(B304),MONTH(B304),15)&gt;B304,DATE(YEAR(B304),MONTH(B304),15),DATE(YEAR(B304),MONTH(B304)+1,1)))&gt;$H$16,"",IF(DATE(YEAR(B304),MONTH(B304),15)&gt;B304,DATE(YEAR(B304),MONTH(B304),15),DATE(YEAR(B304),MONTH(B304)+1,1))),"")</f>
        <v>45689</v>
      </c>
      <c r="C305" s="33">
        <f ca="1">IF(B305&lt;&gt;"",IF(AND(MONTH(B305)=1,DAY(B305)=1),C304*(1+$H$10),C304),"")</f>
        <v>71834.253040885189</v>
      </c>
      <c r="D305" s="33">
        <f ca="1">IF(C305&lt;&gt;"",C305*$H$8/24,"")</f>
        <v>179.58563260221297</v>
      </c>
      <c r="E305" s="33">
        <f ca="1">IF(D305&lt;&gt;"",C305*$H$9/24,"")</f>
        <v>89.792816301106484</v>
      </c>
      <c r="F305" s="33">
        <f ca="1">IF(E305&lt;&gt;"",F304*(1+$H$11-$H$13)^YEARFRAC(B304,B305,1)+D305+E305,"")</f>
        <v>147879.41898149229</v>
      </c>
      <c r="G305" s="33">
        <f ca="1">IF(E305&lt;&gt;"",F304*((1+$H$11)^YEARFRAC(B304,B305,1)-(1+$H$11-$H$13)^YEARFRAC(B304,B305,1)),"")</f>
        <v>131.01422320627483</v>
      </c>
      <c r="I305" s="30" t="str">
        <f ca="1">IFERROR(IF(YEARFRAC($I$28,DATE(YEAR(I304),MONTH(I304)+1,1))&gt;$H$17,"",DATE(YEAR(I304),MONTH(I304)+1,1)),"")</f>
        <v/>
      </c>
      <c r="J305" s="33" t="str">
        <f ca="1">IF(I305&lt;&gt;"",(J304-K304)*(1+($H$12-$H$13)/12),"")</f>
        <v/>
      </c>
      <c r="K305" s="33" t="str">
        <f ca="1">IF(J305&lt;&gt;"",-PMT(($H$12-$H$13)/12,12*$H$17,$J$28,0,1),"")</f>
        <v/>
      </c>
      <c r="L305" s="33" t="str">
        <f ca="1">IF(K305&lt;&gt;"",J305*$H$13/12,"")</f>
        <v/>
      </c>
    </row>
    <row r="306" spans="2:12" x14ac:dyDescent="0.3">
      <c r="B306" s="30">
        <f ca="1">IFERROR(IF(YEARFRAC($B$28,IF(DATE(YEAR(B305),MONTH(B305),15)&gt;B305,DATE(YEAR(B305),MONTH(B305),15),DATE(YEAR(B305),MONTH(B305)+1,1)))&gt;$H$16,"",IF(DATE(YEAR(B305),MONTH(B305),15)&gt;B305,DATE(YEAR(B305),MONTH(B305),15),DATE(YEAR(B305),MONTH(B305)+1,1))),"")</f>
        <v>45703</v>
      </c>
      <c r="C306" s="33">
        <f ca="1">IF(B306&lt;&gt;"",IF(AND(MONTH(B306)=1,DAY(B306)=1),C305*(1+$H$10),C305),"")</f>
        <v>71834.253040885189</v>
      </c>
      <c r="D306" s="33">
        <f ca="1">IF(C306&lt;&gt;"",C306*$H$8/24,"")</f>
        <v>179.58563260221297</v>
      </c>
      <c r="E306" s="33">
        <f ca="1">IF(D306&lt;&gt;"",C306*$H$9/24,"")</f>
        <v>89.792816301106484</v>
      </c>
      <c r="F306" s="33">
        <f ca="1">IF(E306&lt;&gt;"",F305*(1+$H$11-$H$13)^YEARFRAC(B305,B306,1)+D306+E306,"")</f>
        <v>148371.42815546354</v>
      </c>
      <c r="G306" s="33">
        <f ca="1">IF(E306&lt;&gt;"",F305*((1+$H$11)^YEARFRAC(B305,B306,1)-(1+$H$11-$H$13)^YEARFRAC(B305,B306,1)),"")</f>
        <v>108.24522036193881</v>
      </c>
      <c r="I306" s="30" t="str">
        <f ca="1">IFERROR(IF(YEARFRAC($I$28,DATE(YEAR(I305),MONTH(I305)+1,1))&gt;$H$17,"",DATE(YEAR(I305),MONTH(I305)+1,1)),"")</f>
        <v/>
      </c>
      <c r="J306" s="33" t="str">
        <f ca="1">IF(I306&lt;&gt;"",(J305-K305)*(1+($H$12-$H$13)/12),"")</f>
        <v/>
      </c>
      <c r="K306" s="33" t="str">
        <f ca="1">IF(J306&lt;&gt;"",-PMT(($H$12-$H$13)/12,12*$H$17,$J$28,0,1),"")</f>
        <v/>
      </c>
      <c r="L306" s="33" t="str">
        <f ca="1">IF(K306&lt;&gt;"",J306*$H$13/12,"")</f>
        <v/>
      </c>
    </row>
    <row r="307" spans="2:12" x14ac:dyDescent="0.3">
      <c r="B307" s="30">
        <f ca="1">IFERROR(IF(YEARFRAC($B$28,IF(DATE(YEAR(B306),MONTH(B306),15)&gt;B306,DATE(YEAR(B306),MONTH(B306),15),DATE(YEAR(B306),MONTH(B306)+1,1)))&gt;$H$16,"",IF(DATE(YEAR(B306),MONTH(B306),15)&gt;B306,DATE(YEAR(B306),MONTH(B306),15),DATE(YEAR(B306),MONTH(B306)+1,1))),"")</f>
        <v>45717</v>
      </c>
      <c r="C307" s="33">
        <f ca="1">IF(B307&lt;&gt;"",IF(AND(MONTH(B307)=1,DAY(B307)=1),C306*(1+$H$10),C306),"")</f>
        <v>71834.253040885189</v>
      </c>
      <c r="D307" s="33">
        <f ca="1">IF(C307&lt;&gt;"",C307*$H$8/24,"")</f>
        <v>179.58563260221297</v>
      </c>
      <c r="E307" s="33">
        <f ca="1">IF(D307&lt;&gt;"",C307*$H$9/24,"")</f>
        <v>89.792816301106484</v>
      </c>
      <c r="F307" s="33">
        <f ca="1">IF(E307&lt;&gt;"",F306*(1+$H$11-$H$13)^YEARFRAC(B306,B307,1)+D307+E307,"")</f>
        <v>148864.17804345637</v>
      </c>
      <c r="G307" s="33">
        <f ca="1">IF(E307&lt;&gt;"",F306*((1+$H$11)^YEARFRAC(B306,B307,1)-(1+$H$11-$H$13)^YEARFRAC(B306,B307,1)),"")</f>
        <v>108.60536271185755</v>
      </c>
      <c r="I307" s="30" t="str">
        <f ca="1">IFERROR(IF(YEARFRAC($I$28,DATE(YEAR(I306),MONTH(I306)+1,1))&gt;$H$17,"",DATE(YEAR(I306),MONTH(I306)+1,1)),"")</f>
        <v/>
      </c>
      <c r="J307" s="33" t="str">
        <f ca="1">IF(I307&lt;&gt;"",(J306-K306)*(1+($H$12-$H$13)/12),"")</f>
        <v/>
      </c>
      <c r="K307" s="33" t="str">
        <f ca="1">IF(J307&lt;&gt;"",-PMT(($H$12-$H$13)/12,12*$H$17,$J$28,0,1),"")</f>
        <v/>
      </c>
      <c r="L307" s="33" t="str">
        <f ca="1">IF(K307&lt;&gt;"",J307*$H$13/12,"")</f>
        <v/>
      </c>
    </row>
    <row r="308" spans="2:12" x14ac:dyDescent="0.3">
      <c r="B308" s="30">
        <f ca="1">IFERROR(IF(YEARFRAC($B$28,IF(DATE(YEAR(B307),MONTH(B307),15)&gt;B307,DATE(YEAR(B307),MONTH(B307),15),DATE(YEAR(B307),MONTH(B307)+1,1)))&gt;$H$16,"",IF(DATE(YEAR(B307),MONTH(B307),15)&gt;B307,DATE(YEAR(B307),MONTH(B307),15),DATE(YEAR(B307),MONTH(B307)+1,1))),"")</f>
        <v>45731</v>
      </c>
      <c r="C308" s="33">
        <f ca="1">IF(B308&lt;&gt;"",IF(AND(MONTH(B308)=1,DAY(B308)=1),C307*(1+$H$10),C307),"")</f>
        <v>71834.253040885189</v>
      </c>
      <c r="D308" s="33">
        <f ca="1">IF(C308&lt;&gt;"",C308*$H$8/24,"")</f>
        <v>179.58563260221297</v>
      </c>
      <c r="E308" s="33">
        <f ca="1">IF(D308&lt;&gt;"",C308*$H$9/24,"")</f>
        <v>89.792816301106484</v>
      </c>
      <c r="F308" s="33">
        <f ca="1">IF(E308&lt;&gt;"",F307*(1+$H$11-$H$13)^YEARFRAC(B307,B308,1)+D308+E308,"")</f>
        <v>149357.66976060701</v>
      </c>
      <c r="G308" s="33">
        <f ca="1">IF(E308&lt;&gt;"",F307*((1+$H$11)^YEARFRAC(B307,B308,1)-(1+$H$11-$H$13)^YEARFRAC(B307,B308,1)),"")</f>
        <v>108.96604725184604</v>
      </c>
      <c r="I308" s="30" t="str">
        <f ca="1">IFERROR(IF(YEARFRAC($I$28,DATE(YEAR(I307),MONTH(I307)+1,1))&gt;$H$17,"",DATE(YEAR(I307),MONTH(I307)+1,1)),"")</f>
        <v/>
      </c>
      <c r="J308" s="33" t="str">
        <f ca="1">IF(I308&lt;&gt;"",(J307-K307)*(1+($H$12-$H$13)/12),"")</f>
        <v/>
      </c>
      <c r="K308" s="33" t="str">
        <f ca="1">IF(J308&lt;&gt;"",-PMT(($H$12-$H$13)/12,12*$H$17,$J$28,0,1),"")</f>
        <v/>
      </c>
      <c r="L308" s="33" t="str">
        <f ca="1">IF(K308&lt;&gt;"",J308*$H$13/12,"")</f>
        <v/>
      </c>
    </row>
    <row r="309" spans="2:12" x14ac:dyDescent="0.3">
      <c r="B309" s="30">
        <f ca="1">IFERROR(IF(YEARFRAC($B$28,IF(DATE(YEAR(B308),MONTH(B308),15)&gt;B308,DATE(YEAR(B308),MONTH(B308),15),DATE(YEAR(B308),MONTH(B308)+1,1)))&gt;$H$16,"",IF(DATE(YEAR(B308),MONTH(B308),15)&gt;B308,DATE(YEAR(B308),MONTH(B308),15),DATE(YEAR(B308),MONTH(B308)+1,1))),"")</f>
        <v>45748</v>
      </c>
      <c r="C309" s="33">
        <f ca="1">IF(B309&lt;&gt;"",IF(AND(MONTH(B309)=1,DAY(B309)=1),C308*(1+$H$10),C308),"")</f>
        <v>71834.253040885189</v>
      </c>
      <c r="D309" s="33">
        <f ca="1">IF(C309&lt;&gt;"",C309*$H$8/24,"")</f>
        <v>179.58563260221297</v>
      </c>
      <c r="E309" s="33">
        <f ca="1">IF(D309&lt;&gt;"",C309*$H$9/24,"")</f>
        <v>89.792816301106484</v>
      </c>
      <c r="F309" s="33">
        <f ca="1">IF(E309&lt;&gt;"",F308*(1+$H$11-$H$13)^YEARFRAC(B308,B309,1)+D309+E309,"")</f>
        <v>149900.13192278513</v>
      </c>
      <c r="G309" s="33">
        <f ca="1">IF(E309&lt;&gt;"",F308*((1+$H$11)^YEARFRAC(B308,B309,1)-(1+$H$11-$H$13)^YEARFRAC(B308,B309,1)),"")</f>
        <v>132.80774711136382</v>
      </c>
      <c r="I309" s="30" t="str">
        <f ca="1">IFERROR(IF(YEARFRAC($I$28,DATE(YEAR(I308),MONTH(I308)+1,1))&gt;$H$17,"",DATE(YEAR(I308),MONTH(I308)+1,1)),"")</f>
        <v/>
      </c>
      <c r="J309" s="33" t="str">
        <f ca="1">IF(I309&lt;&gt;"",(J308-K308)*(1+($H$12-$H$13)/12),"")</f>
        <v/>
      </c>
      <c r="K309" s="33" t="str">
        <f ca="1">IF(J309&lt;&gt;"",-PMT(($H$12-$H$13)/12,12*$H$17,$J$28,0,1),"")</f>
        <v/>
      </c>
      <c r="L309" s="33" t="str">
        <f ca="1">IF(K309&lt;&gt;"",J309*$H$13/12,"")</f>
        <v/>
      </c>
    </row>
    <row r="310" spans="2:12" x14ac:dyDescent="0.3">
      <c r="B310" s="30">
        <f ca="1">IFERROR(IF(YEARFRAC($B$28,IF(DATE(YEAR(B309),MONTH(B309),15)&gt;B309,DATE(YEAR(B309),MONTH(B309),15),DATE(YEAR(B309),MONTH(B309)+1,1)))&gt;$H$16,"",IF(DATE(YEAR(B309),MONTH(B309),15)&gt;B309,DATE(YEAR(B309),MONTH(B309),15),DATE(YEAR(B309),MONTH(B309)+1,1))),"")</f>
        <v>45762</v>
      </c>
      <c r="C310" s="33">
        <f ca="1">IF(B310&lt;&gt;"",IF(AND(MONTH(B310)=1,DAY(B310)=1),C309*(1+$H$10),C309),"")</f>
        <v>71834.253040885189</v>
      </c>
      <c r="D310" s="33">
        <f ca="1">IF(C310&lt;&gt;"",C310*$H$8/24,"")</f>
        <v>179.58563260221297</v>
      </c>
      <c r="E310" s="33">
        <f ca="1">IF(D310&lt;&gt;"",C310*$H$9/24,"")</f>
        <v>89.792816301106484</v>
      </c>
      <c r="F310" s="33">
        <f ca="1">IF(E310&lt;&gt;"",F309*(1+$H$11-$H$13)^YEARFRAC(B309,B310,1)+D310+E310,"")</f>
        <v>150395.18325631024</v>
      </c>
      <c r="G310" s="33">
        <f ca="1">IF(E310&lt;&gt;"",F309*((1+$H$11)^YEARFRAC(B309,B310,1)-(1+$H$11-$H$13)^YEARFRAC(B309,B310,1)),"")</f>
        <v>109.72434787761995</v>
      </c>
      <c r="I310" s="30" t="str">
        <f ca="1">IFERROR(IF(YEARFRAC($I$28,DATE(YEAR(I309),MONTH(I309)+1,1))&gt;$H$17,"",DATE(YEAR(I309),MONTH(I309)+1,1)),"")</f>
        <v/>
      </c>
      <c r="J310" s="33" t="str">
        <f ca="1">IF(I310&lt;&gt;"",(J309-K309)*(1+($H$12-$H$13)/12),"")</f>
        <v/>
      </c>
      <c r="K310" s="33" t="str">
        <f ca="1">IF(J310&lt;&gt;"",-PMT(($H$12-$H$13)/12,12*$H$17,$J$28,0,1),"")</f>
        <v/>
      </c>
      <c r="L310" s="33" t="str">
        <f ca="1">IF(K310&lt;&gt;"",J310*$H$13/12,"")</f>
        <v/>
      </c>
    </row>
    <row r="311" spans="2:12" x14ac:dyDescent="0.3">
      <c r="B311" s="30">
        <f ca="1">IFERROR(IF(YEARFRAC($B$28,IF(DATE(YEAR(B310),MONTH(B310),15)&gt;B310,DATE(YEAR(B310),MONTH(B310),15),DATE(YEAR(B310),MONTH(B310)+1,1)))&gt;$H$16,"",IF(DATE(YEAR(B310),MONTH(B310),15)&gt;B310,DATE(YEAR(B310),MONTH(B310),15),DATE(YEAR(B310),MONTH(B310)+1,1))),"")</f>
        <v>45778</v>
      </c>
      <c r="C311" s="33">
        <f ca="1">IF(B311&lt;&gt;"",IF(AND(MONTH(B311)=1,DAY(B311)=1),C310*(1+$H$10),C310),"")</f>
        <v>71834.253040885189</v>
      </c>
      <c r="D311" s="33">
        <f ca="1">IF(C311&lt;&gt;"",C311*$H$8/24,"")</f>
        <v>179.58563260221297</v>
      </c>
      <c r="E311" s="33">
        <f ca="1">IF(D311&lt;&gt;"",C311*$H$9/24,"")</f>
        <v>89.792816301106484</v>
      </c>
      <c r="F311" s="33">
        <f ca="1">IF(E311&lt;&gt;"",F310*(1+$H$11-$H$13)^YEARFRAC(B310,B311,1)+D311+E311,"")</f>
        <v>150923.35315202884</v>
      </c>
      <c r="G311" s="33">
        <f ca="1">IF(E311&lt;&gt;"",F310*((1+$H$11)^YEARFRAC(B310,B311,1)-(1+$H$11-$H$13)^YEARFRAC(B310,B311,1)),"")</f>
        <v>125.84700035307178</v>
      </c>
      <c r="I311" s="30" t="str">
        <f ca="1">IFERROR(IF(YEARFRAC($I$28,DATE(YEAR(I310),MONTH(I310)+1,1))&gt;$H$17,"",DATE(YEAR(I310),MONTH(I310)+1,1)),"")</f>
        <v/>
      </c>
      <c r="J311" s="33" t="str">
        <f ca="1">IF(I311&lt;&gt;"",(J310-K310)*(1+($H$12-$H$13)/12),"")</f>
        <v/>
      </c>
      <c r="K311" s="33" t="str">
        <f ca="1">IF(J311&lt;&gt;"",-PMT(($H$12-$H$13)/12,12*$H$17,$J$28,0,1),"")</f>
        <v/>
      </c>
      <c r="L311" s="33" t="str">
        <f ca="1">IF(K311&lt;&gt;"",J311*$H$13/12,"")</f>
        <v/>
      </c>
    </row>
    <row r="312" spans="2:12" x14ac:dyDescent="0.3">
      <c r="B312" s="30">
        <f ca="1">IFERROR(IF(YEARFRAC($B$28,IF(DATE(YEAR(B311),MONTH(B311),15)&gt;B311,DATE(YEAR(B311),MONTH(B311),15),DATE(YEAR(B311),MONTH(B311)+1,1)))&gt;$H$16,"",IF(DATE(YEAR(B311),MONTH(B311),15)&gt;B311,DATE(YEAR(B311),MONTH(B311),15),DATE(YEAR(B311),MONTH(B311)+1,1))),"")</f>
        <v>45792</v>
      </c>
      <c r="C312" s="33">
        <f ca="1">IF(B312&lt;&gt;"",IF(AND(MONTH(B312)=1,DAY(B312)=1),C311*(1+$H$10),C311),"")</f>
        <v>71834.253040885189</v>
      </c>
      <c r="D312" s="33">
        <f ca="1">IF(C312&lt;&gt;"",C312*$H$8/24,"")</f>
        <v>179.58563260221297</v>
      </c>
      <c r="E312" s="33">
        <f ca="1">IF(D312&lt;&gt;"",C312*$H$9/24,"")</f>
        <v>89.792816301106484</v>
      </c>
      <c r="F312" s="33">
        <f ca="1">IF(E312&lt;&gt;"",F311*(1+$H$11-$H$13)^YEARFRAC(B311,B312,1)+D312+E312,"")</f>
        <v>151419.94493307357</v>
      </c>
      <c r="G312" s="33">
        <f ca="1">IF(E312&lt;&gt;"",F311*((1+$H$11)^YEARFRAC(B311,B312,1)-(1+$H$11-$H$13)^YEARFRAC(B311,B312,1)),"")</f>
        <v>110.47332842001957</v>
      </c>
      <c r="I312" s="30" t="str">
        <f ca="1">IFERROR(IF(YEARFRAC($I$28,DATE(YEAR(I311),MONTH(I311)+1,1))&gt;$H$17,"",DATE(YEAR(I311),MONTH(I311)+1,1)),"")</f>
        <v/>
      </c>
      <c r="J312" s="33" t="str">
        <f ca="1">IF(I312&lt;&gt;"",(J311-K311)*(1+($H$12-$H$13)/12),"")</f>
        <v/>
      </c>
      <c r="K312" s="33" t="str">
        <f ca="1">IF(J312&lt;&gt;"",-PMT(($H$12-$H$13)/12,12*$H$17,$J$28,0,1),"")</f>
        <v/>
      </c>
      <c r="L312" s="33" t="str">
        <f ca="1">IF(K312&lt;&gt;"",J312*$H$13/12,"")</f>
        <v/>
      </c>
    </row>
    <row r="313" spans="2:12" x14ac:dyDescent="0.3">
      <c r="B313" s="30">
        <f ca="1">IFERROR(IF(YEARFRAC($B$28,IF(DATE(YEAR(B312),MONTH(B312),15)&gt;B312,DATE(YEAR(B312),MONTH(B312),15),DATE(YEAR(B312),MONTH(B312)+1,1)))&gt;$H$16,"",IF(DATE(YEAR(B312),MONTH(B312),15)&gt;B312,DATE(YEAR(B312),MONTH(B312),15),DATE(YEAR(B312),MONTH(B312)+1,1))),"")</f>
        <v>45809</v>
      </c>
      <c r="C313" s="33">
        <f ca="1">IF(B313&lt;&gt;"",IF(AND(MONTH(B313)=1,DAY(B313)=1),C312*(1+$H$10),C312),"")</f>
        <v>71834.253040885189</v>
      </c>
      <c r="D313" s="33">
        <f ca="1">IF(C313&lt;&gt;"",C313*$H$8/24,"")</f>
        <v>179.58563260221297</v>
      </c>
      <c r="E313" s="33">
        <f ca="1">IF(D313&lt;&gt;"",C313*$H$9/24,"")</f>
        <v>89.792816301106484</v>
      </c>
      <c r="F313" s="33">
        <f ca="1">IF(E313&lt;&gt;"",F312*(1+$H$11-$H$13)^YEARFRAC(B312,B313,1)+D313+E313,"")</f>
        <v>151966.17773363131</v>
      </c>
      <c r="G313" s="33">
        <f ca="1">IF(E313&lt;&gt;"",F312*((1+$H$11)^YEARFRAC(B312,B313,1)-(1+$H$11-$H$13)^YEARFRAC(B312,B313,1)),"")</f>
        <v>134.64150710519587</v>
      </c>
      <c r="I313" s="30" t="str">
        <f ca="1">IFERROR(IF(YEARFRAC($I$28,DATE(YEAR(I312),MONTH(I312)+1,1))&gt;$H$17,"",DATE(YEAR(I312),MONTH(I312)+1,1)),"")</f>
        <v/>
      </c>
      <c r="J313" s="33" t="str">
        <f ca="1">IF(I313&lt;&gt;"",(J312-K312)*(1+($H$12-$H$13)/12),"")</f>
        <v/>
      </c>
      <c r="K313" s="33" t="str">
        <f ca="1">IF(J313&lt;&gt;"",-PMT(($H$12-$H$13)/12,12*$H$17,$J$28,0,1),"")</f>
        <v/>
      </c>
      <c r="L313" s="33" t="str">
        <f ca="1">IF(K313&lt;&gt;"",J313*$H$13/12,"")</f>
        <v/>
      </c>
    </row>
    <row r="314" spans="2:12" x14ac:dyDescent="0.3">
      <c r="B314" s="30">
        <f ca="1">IFERROR(IF(YEARFRAC($B$28,IF(DATE(YEAR(B313),MONTH(B313),15)&gt;B313,DATE(YEAR(B313),MONTH(B313),15),DATE(YEAR(B313),MONTH(B313)+1,1)))&gt;$H$16,"",IF(DATE(YEAR(B313),MONTH(B313),15)&gt;B313,DATE(YEAR(B313),MONTH(B313),15),DATE(YEAR(B313),MONTH(B313)+1,1))),"")</f>
        <v>45823</v>
      </c>
      <c r="C314" s="33">
        <f ca="1">IF(B314&lt;&gt;"",IF(AND(MONTH(B314)=1,DAY(B314)=1),C313*(1+$H$10),C313),"")</f>
        <v>71834.253040885189</v>
      </c>
      <c r="D314" s="33">
        <f ca="1">IF(C314&lt;&gt;"",C314*$H$8/24,"")</f>
        <v>179.58563260221297</v>
      </c>
      <c r="E314" s="33">
        <f ca="1">IF(D314&lt;&gt;"",C314*$H$9/24,"")</f>
        <v>89.792816301106484</v>
      </c>
      <c r="F314" s="33">
        <f ca="1">IF(E314&lt;&gt;"",F313*(1+$H$11-$H$13)^YEARFRAC(B313,B314,1)+D314+E314,"")</f>
        <v>152464.33947481192</v>
      </c>
      <c r="G314" s="33">
        <f ca="1">IF(E314&lt;&gt;"",F313*((1+$H$11)^YEARFRAC(B313,B314,1)-(1+$H$11-$H$13)^YEARFRAC(B313,B314,1)),"")</f>
        <v>111.23665828303812</v>
      </c>
      <c r="I314" s="30" t="str">
        <f ca="1">IFERROR(IF(YEARFRAC($I$28,DATE(YEAR(I313),MONTH(I313)+1,1))&gt;$H$17,"",DATE(YEAR(I313),MONTH(I313)+1,1)),"")</f>
        <v/>
      </c>
      <c r="J314" s="33" t="str">
        <f ca="1">IF(I314&lt;&gt;"",(J313-K313)*(1+($H$12-$H$13)/12),"")</f>
        <v/>
      </c>
      <c r="K314" s="33" t="str">
        <f ca="1">IF(J314&lt;&gt;"",-PMT(($H$12-$H$13)/12,12*$H$17,$J$28,0,1),"")</f>
        <v/>
      </c>
      <c r="L314" s="33" t="str">
        <f ca="1">IF(K314&lt;&gt;"",J314*$H$13/12,"")</f>
        <v/>
      </c>
    </row>
    <row r="315" spans="2:12" x14ac:dyDescent="0.3">
      <c r="B315" s="30">
        <f ca="1">IFERROR(IF(YEARFRAC($B$28,IF(DATE(YEAR(B314),MONTH(B314),15)&gt;B314,DATE(YEAR(B314),MONTH(B314),15),DATE(YEAR(B314),MONTH(B314)+1,1)))&gt;$H$16,"",IF(DATE(YEAR(B314),MONTH(B314),15)&gt;B314,DATE(YEAR(B314),MONTH(B314),15),DATE(YEAR(B314),MONTH(B314)+1,1))),"")</f>
        <v>45839</v>
      </c>
      <c r="C315" s="33">
        <f ca="1">IF(B315&lt;&gt;"",IF(AND(MONTH(B315)=1,DAY(B315)=1),C314*(1+$H$10),C314),"")</f>
        <v>71834.253040885189</v>
      </c>
      <c r="D315" s="33">
        <f ca="1">IF(C315&lt;&gt;"",C315*$H$8/24,"")</f>
        <v>179.58563260221297</v>
      </c>
      <c r="E315" s="33">
        <f ca="1">IF(D315&lt;&gt;"",C315*$H$9/24,"")</f>
        <v>89.792816301106484</v>
      </c>
      <c r="F315" s="33">
        <f ca="1">IF(E315&lt;&gt;"",F314*(1+$H$11-$H$13)^YEARFRAC(B314,B315,1)+D315+E315,"")</f>
        <v>152996.0698564442</v>
      </c>
      <c r="G315" s="33">
        <f ca="1">IF(E315&lt;&gt;"",F314*((1+$H$11)^YEARFRAC(B314,B315,1)-(1+$H$11-$H$13)^YEARFRAC(B314,B315,1)),"")</f>
        <v>127.57841952303656</v>
      </c>
      <c r="I315" s="30" t="str">
        <f ca="1">IFERROR(IF(YEARFRAC($I$28,DATE(YEAR(I314),MONTH(I314)+1,1))&gt;$H$17,"",DATE(YEAR(I314),MONTH(I314)+1,1)),"")</f>
        <v/>
      </c>
      <c r="J315" s="33" t="str">
        <f ca="1">IF(I315&lt;&gt;"",(J314-K314)*(1+($H$12-$H$13)/12),"")</f>
        <v/>
      </c>
      <c r="K315" s="33" t="str">
        <f ca="1">IF(J315&lt;&gt;"",-PMT(($H$12-$H$13)/12,12*$H$17,$J$28,0,1),"")</f>
        <v/>
      </c>
      <c r="L315" s="33" t="str">
        <f ca="1">IF(K315&lt;&gt;"",J315*$H$13/12,"")</f>
        <v/>
      </c>
    </row>
    <row r="316" spans="2:12" x14ac:dyDescent="0.3">
      <c r="B316" s="30">
        <f ca="1">IFERROR(IF(YEARFRAC($B$28,IF(DATE(YEAR(B315),MONTH(B315),15)&gt;B315,DATE(YEAR(B315),MONTH(B315),15),DATE(YEAR(B315),MONTH(B315)+1,1)))&gt;$H$16,"",IF(DATE(YEAR(B315),MONTH(B315),15)&gt;B315,DATE(YEAR(B315),MONTH(B315),15),DATE(YEAR(B315),MONTH(B315)+1,1))),"")</f>
        <v>45853</v>
      </c>
      <c r="C316" s="33">
        <f ca="1">IF(B316&lt;&gt;"",IF(AND(MONTH(B316)=1,DAY(B316)=1),C315*(1+$H$10),C315),"")</f>
        <v>71834.253040885189</v>
      </c>
      <c r="D316" s="33">
        <f ca="1">IF(C316&lt;&gt;"",C316*$H$8/24,"")</f>
        <v>179.58563260221297</v>
      </c>
      <c r="E316" s="33">
        <f ca="1">IF(D316&lt;&gt;"",C316*$H$9/24,"")</f>
        <v>89.792816301106484</v>
      </c>
      <c r="F316" s="33">
        <f ca="1">IF(E316&lt;&gt;"",F315*(1+$H$11-$H$13)^YEARFRAC(B315,B316,1)+D316+E316,"")</f>
        <v>153495.7820880962</v>
      </c>
      <c r="G316" s="33">
        <f ca="1">IF(E316&lt;&gt;"",F315*((1+$H$11)^YEARFRAC(B315,B316,1)-(1+$H$11-$H$13)^YEARFRAC(B315,B316,1)),"")</f>
        <v>111.99052180610795</v>
      </c>
      <c r="I316" s="30" t="str">
        <f ca="1">IFERROR(IF(YEARFRAC($I$28,DATE(YEAR(I315),MONTH(I315)+1,1))&gt;$H$17,"",DATE(YEAR(I315),MONTH(I315)+1,1)),"")</f>
        <v/>
      </c>
      <c r="J316" s="33" t="str">
        <f ca="1">IF(I316&lt;&gt;"",(J315-K315)*(1+($H$12-$H$13)/12),"")</f>
        <v/>
      </c>
      <c r="K316" s="33" t="str">
        <f ca="1">IF(J316&lt;&gt;"",-PMT(($H$12-$H$13)/12,12*$H$17,$J$28,0,1),"")</f>
        <v/>
      </c>
      <c r="L316" s="33" t="str">
        <f ca="1">IF(K316&lt;&gt;"",J316*$H$13/12,"")</f>
        <v/>
      </c>
    </row>
    <row r="317" spans="2:12" x14ac:dyDescent="0.3">
      <c r="B317" s="30">
        <f ca="1">IFERROR(IF(YEARFRAC($B$28,IF(DATE(YEAR(B316),MONTH(B316),15)&gt;B316,DATE(YEAR(B316),MONTH(B316),15),DATE(YEAR(B316),MONTH(B316)+1,1)))&gt;$H$16,"",IF(DATE(YEAR(B316),MONTH(B316),15)&gt;B316,DATE(YEAR(B316),MONTH(B316),15),DATE(YEAR(B316),MONTH(B316)+1,1))),"")</f>
        <v>45870</v>
      </c>
      <c r="C317" s="33">
        <f ca="1">IF(B317&lt;&gt;"",IF(AND(MONTH(B317)=1,DAY(B317)=1),C316*(1+$H$10),C316),"")</f>
        <v>71834.253040885189</v>
      </c>
      <c r="D317" s="33">
        <f ca="1">IF(C317&lt;&gt;"",C317*$H$8/24,"")</f>
        <v>179.58563260221297</v>
      </c>
      <c r="E317" s="33">
        <f ca="1">IF(D317&lt;&gt;"",C317*$H$9/24,"")</f>
        <v>89.792816301106484</v>
      </c>
      <c r="F317" s="33">
        <f ca="1">IF(E317&lt;&gt;"",F316*(1+$H$11-$H$13)^YEARFRAC(B316,B317,1)+D317+E317,"")</f>
        <v>154045.81032359449</v>
      </c>
      <c r="G317" s="33">
        <f ca="1">IF(E317&lt;&gt;"",F316*((1+$H$11)^YEARFRAC(B316,B317,1)-(1+$H$11-$H$13)^YEARFRAC(B316,B317,1)),"")</f>
        <v>136.48732631468471</v>
      </c>
      <c r="I317" s="30" t="str">
        <f ca="1">IFERROR(IF(YEARFRAC($I$28,DATE(YEAR(I316),MONTH(I316)+1,1))&gt;$H$17,"",DATE(YEAR(I316),MONTH(I316)+1,1)),"")</f>
        <v/>
      </c>
      <c r="J317" s="33" t="str">
        <f ca="1">IF(I317&lt;&gt;"",(J316-K316)*(1+($H$12-$H$13)/12),"")</f>
        <v/>
      </c>
      <c r="K317" s="33" t="str">
        <f ca="1">IF(J317&lt;&gt;"",-PMT(($H$12-$H$13)/12,12*$H$17,$J$28,0,1),"")</f>
        <v/>
      </c>
      <c r="L317" s="33" t="str">
        <f ca="1">IF(K317&lt;&gt;"",J317*$H$13/12,"")</f>
        <v/>
      </c>
    </row>
    <row r="318" spans="2:12" x14ac:dyDescent="0.3">
      <c r="B318" s="30">
        <f ca="1">IFERROR(IF(YEARFRAC($B$28,IF(DATE(YEAR(B317),MONTH(B317),15)&gt;B317,DATE(YEAR(B317),MONTH(B317),15),DATE(YEAR(B317),MONTH(B317)+1,1)))&gt;$H$16,"",IF(DATE(YEAR(B317),MONTH(B317),15)&gt;B317,DATE(YEAR(B317),MONTH(B317),15),DATE(YEAR(B317),MONTH(B317)+1,1))),"")</f>
        <v>45884</v>
      </c>
      <c r="C318" s="33">
        <f ca="1">IF(B318&lt;&gt;"",IF(AND(MONTH(B318)=1,DAY(B318)=1),C317*(1+$H$10),C317),"")</f>
        <v>71834.253040885189</v>
      </c>
      <c r="D318" s="33">
        <f ca="1">IF(C318&lt;&gt;"",C318*$H$8/24,"")</f>
        <v>179.58563260221297</v>
      </c>
      <c r="E318" s="33">
        <f ca="1">IF(D318&lt;&gt;"",C318*$H$9/24,"")</f>
        <v>89.792816301106484</v>
      </c>
      <c r="F318" s="33">
        <f ca="1">IF(E318&lt;&gt;"",F317*(1+$H$11-$H$13)^YEARFRAC(B317,B318,1)+D318+E318,"")</f>
        <v>154547.10292716668</v>
      </c>
      <c r="G318" s="33">
        <f ca="1">IF(E318&lt;&gt;"",F317*((1+$H$11)^YEARFRAC(B317,B318,1)-(1+$H$11-$H$13)^YEARFRAC(B317,B318,1)),"")</f>
        <v>112.75891397975957</v>
      </c>
      <c r="I318" s="30" t="str">
        <f ca="1">IFERROR(IF(YEARFRAC($I$28,DATE(YEAR(I317),MONTH(I317)+1,1))&gt;$H$17,"",DATE(YEAR(I317),MONTH(I317)+1,1)),"")</f>
        <v/>
      </c>
      <c r="J318" s="33" t="str">
        <f ca="1">IF(I318&lt;&gt;"",(J317-K317)*(1+($H$12-$H$13)/12),"")</f>
        <v/>
      </c>
      <c r="K318" s="33" t="str">
        <f ca="1">IF(J318&lt;&gt;"",-PMT(($H$12-$H$13)/12,12*$H$17,$J$28,0,1),"")</f>
        <v/>
      </c>
      <c r="L318" s="33" t="str">
        <f ca="1">IF(K318&lt;&gt;"",J318*$H$13/12,"")</f>
        <v/>
      </c>
    </row>
    <row r="319" spans="2:12" x14ac:dyDescent="0.3">
      <c r="B319" s="30">
        <f ca="1">IFERROR(IF(YEARFRAC($B$28,IF(DATE(YEAR(B318),MONTH(B318),15)&gt;B318,DATE(YEAR(B318),MONTH(B318),15),DATE(YEAR(B318),MONTH(B318)+1,1)))&gt;$H$16,"",IF(DATE(YEAR(B318),MONTH(B318),15)&gt;B318,DATE(YEAR(B318),MONTH(B318),15),DATE(YEAR(B318),MONTH(B318)+1,1))),"")</f>
        <v>45901</v>
      </c>
      <c r="C319" s="33">
        <f ca="1">IF(B319&lt;&gt;"",IF(AND(MONTH(B319)=1,DAY(B319)=1),C318*(1+$H$10),C318),"")</f>
        <v>71834.253040885189</v>
      </c>
      <c r="D319" s="33">
        <f ca="1">IF(C319&lt;&gt;"",C319*$H$8/24,"")</f>
        <v>179.58563260221297</v>
      </c>
      <c r="E319" s="33">
        <f ca="1">IF(D319&lt;&gt;"",C319*$H$9/24,"")</f>
        <v>89.792816301106484</v>
      </c>
      <c r="F319" s="33">
        <f ca="1">IF(E319&lt;&gt;"",F318*(1+$H$11-$H$13)^YEARFRAC(B318,B319,1)+D319+E319,"")</f>
        <v>155099.05338466426</v>
      </c>
      <c r="G319" s="33">
        <f ca="1">IF(E319&lt;&gt;"",F318*((1+$H$11)^YEARFRAC(B318,B319,1)-(1+$H$11-$H$13)^YEARFRAC(B318,B319,1)),"")</f>
        <v>137.42215311234412</v>
      </c>
      <c r="I319" s="30" t="str">
        <f ca="1">IFERROR(IF(YEARFRAC($I$28,DATE(YEAR(I318),MONTH(I318)+1,1))&gt;$H$17,"",DATE(YEAR(I318),MONTH(I318)+1,1)),"")</f>
        <v/>
      </c>
      <c r="J319" s="33" t="str">
        <f ca="1">IF(I319&lt;&gt;"",(J318-K318)*(1+($H$12-$H$13)/12),"")</f>
        <v/>
      </c>
      <c r="K319" s="33" t="str">
        <f ca="1">IF(J319&lt;&gt;"",-PMT(($H$12-$H$13)/12,12*$H$17,$J$28,0,1),"")</f>
        <v/>
      </c>
      <c r="L319" s="33" t="str">
        <f ca="1">IF(K319&lt;&gt;"",J319*$H$13/12,"")</f>
        <v/>
      </c>
    </row>
    <row r="320" spans="2:12" x14ac:dyDescent="0.3">
      <c r="B320" s="30">
        <f ca="1">IFERROR(IF(YEARFRAC($B$28,IF(DATE(YEAR(B319),MONTH(B319),15)&gt;B319,DATE(YEAR(B319),MONTH(B319),15),DATE(YEAR(B319),MONTH(B319)+1,1)))&gt;$H$16,"",IF(DATE(YEAR(B319),MONTH(B319),15)&gt;B319,DATE(YEAR(B319),MONTH(B319),15),DATE(YEAR(B319),MONTH(B319)+1,1))),"")</f>
        <v>45915</v>
      </c>
      <c r="C320" s="33">
        <f ca="1">IF(B320&lt;&gt;"",IF(AND(MONTH(B320)=1,DAY(B320)=1),C319*(1+$H$10),C319),"")</f>
        <v>71834.253040885189</v>
      </c>
      <c r="D320" s="33">
        <f ca="1">IF(C320&lt;&gt;"",C320*$H$8/24,"")</f>
        <v>179.58563260221297</v>
      </c>
      <c r="E320" s="33">
        <f ca="1">IF(D320&lt;&gt;"",C320*$H$9/24,"")</f>
        <v>89.792816301106484</v>
      </c>
      <c r="F320" s="33">
        <f ca="1">IF(E320&lt;&gt;"",F319*(1+$H$11-$H$13)^YEARFRAC(B319,B320,1)+D320+E320,"")</f>
        <v>155601.93163327061</v>
      </c>
      <c r="G320" s="33">
        <f ca="1">IF(E320&lt;&gt;"",F319*((1+$H$11)^YEARFRAC(B319,B320,1)-(1+$H$11-$H$13)^YEARFRAC(B319,B320,1)),"")</f>
        <v>113.5298699926071</v>
      </c>
      <c r="I320" s="30" t="str">
        <f ca="1">IFERROR(IF(YEARFRAC($I$28,DATE(YEAR(I319),MONTH(I319)+1,1))&gt;$H$17,"",DATE(YEAR(I319),MONTH(I319)+1,1)),"")</f>
        <v/>
      </c>
      <c r="J320" s="33" t="str">
        <f ca="1">IF(I320&lt;&gt;"",(J319-K319)*(1+($H$12-$H$13)/12),"")</f>
        <v/>
      </c>
      <c r="K320" s="33" t="str">
        <f ca="1">IF(J320&lt;&gt;"",-PMT(($H$12-$H$13)/12,12*$H$17,$J$28,0,1),"")</f>
        <v/>
      </c>
      <c r="L320" s="33" t="str">
        <f ca="1">IF(K320&lt;&gt;"",J320*$H$13/12,"")</f>
        <v/>
      </c>
    </row>
    <row r="321" spans="2:12" x14ac:dyDescent="0.3">
      <c r="B321" s="30">
        <f ca="1">IFERROR(IF(YEARFRAC($B$28,IF(DATE(YEAR(B320),MONTH(B320),15)&gt;B320,DATE(YEAR(B320),MONTH(B320),15),DATE(YEAR(B320),MONTH(B320)+1,1)))&gt;$H$16,"",IF(DATE(YEAR(B320),MONTH(B320),15)&gt;B320,DATE(YEAR(B320),MONTH(B320),15),DATE(YEAR(B320),MONTH(B320)+1,1))),"")</f>
        <v>45931</v>
      </c>
      <c r="C321" s="33">
        <f ca="1">IF(B321&lt;&gt;"",IF(AND(MONTH(B321)=1,DAY(B321)=1),C320*(1+$H$10),C320),"")</f>
        <v>71834.253040885189</v>
      </c>
      <c r="D321" s="33">
        <f ca="1">IF(C321&lt;&gt;"",C321*$H$8/24,"")</f>
        <v>179.58563260221297</v>
      </c>
      <c r="E321" s="33">
        <f ca="1">IF(D321&lt;&gt;"",C321*$H$9/24,"")</f>
        <v>89.792816301106484</v>
      </c>
      <c r="F321" s="33">
        <f ca="1">IF(E321&lt;&gt;"",F320*(1+$H$11-$H$13)^YEARFRAC(B320,B321,1)+D321+E321,"")</f>
        <v>156139.06100439595</v>
      </c>
      <c r="G321" s="33">
        <f ca="1">IF(E321&lt;&gt;"",F320*((1+$H$11)^YEARFRAC(B320,B321,1)-(1+$H$11-$H$13)^YEARFRAC(B320,B321,1)),"")</f>
        <v>130.20387968023064</v>
      </c>
      <c r="I321" s="30" t="str">
        <f ca="1">IFERROR(IF(YEARFRAC($I$28,DATE(YEAR(I320),MONTH(I320)+1,1))&gt;$H$17,"",DATE(YEAR(I320),MONTH(I320)+1,1)),"")</f>
        <v/>
      </c>
      <c r="J321" s="33" t="str">
        <f ca="1">IF(I321&lt;&gt;"",(J320-K320)*(1+($H$12-$H$13)/12),"")</f>
        <v/>
      </c>
      <c r="K321" s="33" t="str">
        <f ca="1">IF(J321&lt;&gt;"",-PMT(($H$12-$H$13)/12,12*$H$17,$J$28,0,1),"")</f>
        <v/>
      </c>
      <c r="L321" s="33" t="str">
        <f ca="1">IF(K321&lt;&gt;"",J321*$H$13/12,"")</f>
        <v/>
      </c>
    </row>
    <row r="322" spans="2:12" x14ac:dyDescent="0.3">
      <c r="B322" s="30">
        <f ca="1">IFERROR(IF(YEARFRAC($B$28,IF(DATE(YEAR(B321),MONTH(B321),15)&gt;B321,DATE(YEAR(B321),MONTH(B321),15),DATE(YEAR(B321),MONTH(B321)+1,1)))&gt;$H$16,"",IF(DATE(YEAR(B321),MONTH(B321),15)&gt;B321,DATE(YEAR(B321),MONTH(B321),15),DATE(YEAR(B321),MONTH(B321)+1,1))),"")</f>
        <v>45945</v>
      </c>
      <c r="C322" s="33">
        <f ca="1">IF(B322&lt;&gt;"",IF(AND(MONTH(B322)=1,DAY(B322)=1),C321*(1+$H$10),C321),"")</f>
        <v>71834.253040885189</v>
      </c>
      <c r="D322" s="33">
        <f ca="1">IF(C322&lt;&gt;"",C322*$H$8/24,"")</f>
        <v>179.58563260221297</v>
      </c>
      <c r="E322" s="33">
        <f ca="1">IF(D322&lt;&gt;"",C322*$H$9/24,"")</f>
        <v>89.792816301106484</v>
      </c>
      <c r="F322" s="33">
        <f ca="1">IF(E322&lt;&gt;"",F321*(1+$H$11-$H$13)^YEARFRAC(B321,B322,1)+D322+E322,"")</f>
        <v>156643.50497223524</v>
      </c>
      <c r="G322" s="33">
        <f ca="1">IF(E322&lt;&gt;"",F321*((1+$H$11)^YEARFRAC(B321,B322,1)-(1+$H$11-$H$13)^YEARFRAC(B321,B322,1)),"")</f>
        <v>114.29113788743187</v>
      </c>
      <c r="I322" s="30" t="str">
        <f ca="1">IFERROR(IF(YEARFRAC($I$28,DATE(YEAR(I321),MONTH(I321)+1,1))&gt;$H$17,"",DATE(YEAR(I321),MONTH(I321)+1,1)),"")</f>
        <v/>
      </c>
      <c r="J322" s="33" t="str">
        <f ca="1">IF(I322&lt;&gt;"",(J321-K321)*(1+($H$12-$H$13)/12),"")</f>
        <v/>
      </c>
      <c r="K322" s="33" t="str">
        <f ca="1">IF(J322&lt;&gt;"",-PMT(($H$12-$H$13)/12,12*$H$17,$J$28,0,1),"")</f>
        <v/>
      </c>
      <c r="L322" s="33" t="str">
        <f ca="1">IF(K322&lt;&gt;"",J322*$H$13/12,"")</f>
        <v/>
      </c>
    </row>
    <row r="323" spans="2:12" x14ac:dyDescent="0.3">
      <c r="B323" s="30">
        <f ca="1">IFERROR(IF(YEARFRAC($B$28,IF(DATE(YEAR(B322),MONTH(B322),15)&gt;B322,DATE(YEAR(B322),MONTH(B322),15),DATE(YEAR(B322),MONTH(B322)+1,1)))&gt;$H$16,"",IF(DATE(YEAR(B322),MONTH(B322),15)&gt;B322,DATE(YEAR(B322),MONTH(B322),15),DATE(YEAR(B322),MONTH(B322)+1,1))),"")</f>
        <v>45962</v>
      </c>
      <c r="C323" s="33">
        <f ca="1">IF(B323&lt;&gt;"",IF(AND(MONTH(B323)=1,DAY(B323)=1),C322*(1+$H$10),C322),"")</f>
        <v>71834.253040885189</v>
      </c>
      <c r="D323" s="33">
        <f ca="1">IF(C323&lt;&gt;"",C323*$H$8/24,"")</f>
        <v>179.58563260221297</v>
      </c>
      <c r="E323" s="33">
        <f ca="1">IF(D323&lt;&gt;"",C323*$H$9/24,"")</f>
        <v>89.792816301106484</v>
      </c>
      <c r="F323" s="33">
        <f ca="1">IF(E323&lt;&gt;"",F322*(1+$H$11-$H$13)^YEARFRAC(B322,B323,1)+D323+E323,"")</f>
        <v>157199.28846526358</v>
      </c>
      <c r="G323" s="33">
        <f ca="1">IF(E323&lt;&gt;"",F322*((1+$H$11)^YEARFRAC(B322,B323,1)-(1+$H$11-$H$13)^YEARFRAC(B322,B323,1)),"")</f>
        <v>139.28625847158992</v>
      </c>
      <c r="I323" s="30" t="str">
        <f ca="1">IFERROR(IF(YEARFRAC($I$28,DATE(YEAR(I322),MONTH(I322)+1,1))&gt;$H$17,"",DATE(YEAR(I322),MONTH(I322)+1,1)),"")</f>
        <v/>
      </c>
      <c r="J323" s="33" t="str">
        <f ca="1">IF(I323&lt;&gt;"",(J322-K322)*(1+($H$12-$H$13)/12),"")</f>
        <v/>
      </c>
      <c r="K323" s="33" t="str">
        <f ca="1">IF(J323&lt;&gt;"",-PMT(($H$12-$H$13)/12,12*$H$17,$J$28,0,1),"")</f>
        <v/>
      </c>
      <c r="L323" s="33" t="str">
        <f ca="1">IF(K323&lt;&gt;"",J323*$H$13/12,"")</f>
        <v/>
      </c>
    </row>
    <row r="324" spans="2:12" x14ac:dyDescent="0.3">
      <c r="B324" s="30">
        <f ca="1">IFERROR(IF(YEARFRAC($B$28,IF(DATE(YEAR(B323),MONTH(B323),15)&gt;B323,DATE(YEAR(B323),MONTH(B323),15),DATE(YEAR(B323),MONTH(B323)+1,1)))&gt;$H$16,"",IF(DATE(YEAR(B323),MONTH(B323),15)&gt;B323,DATE(YEAR(B323),MONTH(B323),15),DATE(YEAR(B323),MONTH(B323)+1,1))),"")</f>
        <v>45976</v>
      </c>
      <c r="C324" s="33">
        <f ca="1">IF(B324&lt;&gt;"",IF(AND(MONTH(B324)=1,DAY(B324)=1),C323*(1+$H$10),C323),"")</f>
        <v>71834.253040885189</v>
      </c>
      <c r="D324" s="33">
        <f ca="1">IF(C324&lt;&gt;"",C324*$H$8/24,"")</f>
        <v>179.58563260221297</v>
      </c>
      <c r="E324" s="33">
        <f ca="1">IF(D324&lt;&gt;"",C324*$H$9/24,"")</f>
        <v>89.792816301106484</v>
      </c>
      <c r="F324" s="33">
        <f ca="1">IF(E324&lt;&gt;"",F323*(1+$H$11-$H$13)^YEARFRAC(B323,B324,1)+D324+E324,"")</f>
        <v>157705.32859306873</v>
      </c>
      <c r="G324" s="33">
        <f ca="1">IF(E324&lt;&gt;"",F323*((1+$H$11)^YEARFRAC(B323,B324,1)-(1+$H$11-$H$13)^YEARFRAC(B323,B324,1)),"")</f>
        <v>115.06720636217858</v>
      </c>
      <c r="I324" s="30" t="str">
        <f ca="1">IFERROR(IF(YEARFRAC($I$28,DATE(YEAR(I323),MONTH(I323)+1,1))&gt;$H$17,"",DATE(YEAR(I323),MONTH(I323)+1,1)),"")</f>
        <v/>
      </c>
      <c r="J324" s="33" t="str">
        <f ca="1">IF(I324&lt;&gt;"",(J323-K323)*(1+($H$12-$H$13)/12),"")</f>
        <v/>
      </c>
      <c r="K324" s="33" t="str">
        <f ca="1">IF(J324&lt;&gt;"",-PMT(($H$12-$H$13)/12,12*$H$17,$J$28,0,1),"")</f>
        <v/>
      </c>
      <c r="L324" s="33" t="str">
        <f ca="1">IF(K324&lt;&gt;"",J324*$H$13/12,"")</f>
        <v/>
      </c>
    </row>
    <row r="325" spans="2:12" x14ac:dyDescent="0.3">
      <c r="B325" s="30">
        <f ca="1">IFERROR(IF(YEARFRAC($B$28,IF(DATE(YEAR(B324),MONTH(B324),15)&gt;B324,DATE(YEAR(B324),MONTH(B324),15),DATE(YEAR(B324),MONTH(B324)+1,1)))&gt;$H$16,"",IF(DATE(YEAR(B324),MONTH(B324),15)&gt;B324,DATE(YEAR(B324),MONTH(B324),15),DATE(YEAR(B324),MONTH(B324)+1,1))),"")</f>
        <v>45992</v>
      </c>
      <c r="C325" s="33">
        <f ca="1">IF(B325&lt;&gt;"",IF(AND(MONTH(B325)=1,DAY(B325)=1),C324*(1+$H$10),C324),"")</f>
        <v>71834.253040885189</v>
      </c>
      <c r="D325" s="33">
        <f ca="1">IF(C325&lt;&gt;"",C325*$H$8/24,"")</f>
        <v>179.58563260221297</v>
      </c>
      <c r="E325" s="33">
        <f ca="1">IF(D325&lt;&gt;"",C325*$H$9/24,"")</f>
        <v>89.792816301106484</v>
      </c>
      <c r="F325" s="33">
        <f ca="1">IF(E325&lt;&gt;"",F324*(1+$H$11-$H$13)^YEARFRAC(B324,B325,1)+D325+E325,"")</f>
        <v>158246.07736962094</v>
      </c>
      <c r="G325" s="33">
        <f ca="1">IF(E325&lt;&gt;"",F324*((1+$H$11)^YEARFRAC(B324,B325,1)-(1+$H$11-$H$13)^YEARFRAC(B324,B325,1)),"")</f>
        <v>131.96395066263199</v>
      </c>
      <c r="I325" s="30" t="str">
        <f ca="1">IFERROR(IF(YEARFRAC($I$28,DATE(YEAR(I324),MONTH(I324)+1,1))&gt;$H$17,"",DATE(YEAR(I324),MONTH(I324)+1,1)),"")</f>
        <v/>
      </c>
      <c r="J325" s="33" t="str">
        <f ca="1">IF(I325&lt;&gt;"",(J324-K324)*(1+($H$12-$H$13)/12),"")</f>
        <v/>
      </c>
      <c r="K325" s="33" t="str">
        <f ca="1">IF(J325&lt;&gt;"",-PMT(($H$12-$H$13)/12,12*$H$17,$J$28,0,1),"")</f>
        <v/>
      </c>
      <c r="L325" s="33" t="str">
        <f ca="1">IF(K325&lt;&gt;"",J325*$H$13/12,"")</f>
        <v/>
      </c>
    </row>
    <row r="326" spans="2:12" x14ac:dyDescent="0.3">
      <c r="B326" s="30">
        <f ca="1">IFERROR(IF(YEARFRAC($B$28,IF(DATE(YEAR(B325),MONTH(B325),15)&gt;B325,DATE(YEAR(B325),MONTH(B325),15),DATE(YEAR(B325),MONTH(B325)+1,1)))&gt;$H$16,"",IF(DATE(YEAR(B325),MONTH(B325),15)&gt;B325,DATE(YEAR(B325),MONTH(B325),15),DATE(YEAR(B325),MONTH(B325)+1,1))),"")</f>
        <v>46006</v>
      </c>
      <c r="C326" s="33">
        <f ca="1">IF(B326&lt;&gt;"",IF(AND(MONTH(B326)=1,DAY(B326)=1),C325*(1+$H$10),C325),"")</f>
        <v>71834.253040885189</v>
      </c>
      <c r="D326" s="33">
        <f ca="1">IF(C326&lt;&gt;"",C326*$H$8/24,"")</f>
        <v>179.58563260221297</v>
      </c>
      <c r="E326" s="33">
        <f ca="1">IF(D326&lt;&gt;"",C326*$H$9/24,"")</f>
        <v>89.792816301106484</v>
      </c>
      <c r="F326" s="33">
        <f ca="1">IF(E326&lt;&gt;"",F325*(1+$H$11-$H$13)^YEARFRAC(B325,B326,1)+D326+E326,"")</f>
        <v>158753.69342580321</v>
      </c>
      <c r="G326" s="33">
        <f ca="1">IF(E326&lt;&gt;"",F325*((1+$H$11)^YEARFRAC(B325,B326,1)-(1+$H$11-$H$13)^YEARFRAC(B325,B326,1)),"")</f>
        <v>115.83343804204998</v>
      </c>
      <c r="I326" s="30" t="str">
        <f ca="1">IFERROR(IF(YEARFRAC($I$28,DATE(YEAR(I325),MONTH(I325)+1,1))&gt;$H$17,"",DATE(YEAR(I325),MONTH(I325)+1,1)),"")</f>
        <v/>
      </c>
      <c r="J326" s="33" t="str">
        <f ca="1">IF(I326&lt;&gt;"",(J325-K325)*(1+($H$12-$H$13)/12),"")</f>
        <v/>
      </c>
      <c r="K326" s="33" t="str">
        <f ca="1">IF(J326&lt;&gt;"",-PMT(($H$12-$H$13)/12,12*$H$17,$J$28,0,1),"")</f>
        <v/>
      </c>
      <c r="L326" s="33" t="str">
        <f ca="1">IF(K326&lt;&gt;"",J326*$H$13/12,"")</f>
        <v/>
      </c>
    </row>
    <row r="327" spans="2:12" x14ac:dyDescent="0.3">
      <c r="B327" s="30">
        <f ca="1">IFERROR(IF(YEARFRAC($B$28,IF(DATE(YEAR(B326),MONTH(B326),15)&gt;B326,DATE(YEAR(B326),MONTH(B326),15),DATE(YEAR(B326),MONTH(B326)+1,1)))&gt;$H$16,"",IF(DATE(YEAR(B326),MONTH(B326),15)&gt;B326,DATE(YEAR(B326),MONTH(B326),15),DATE(YEAR(B326),MONTH(B326)+1,1))),"")</f>
        <v>46023</v>
      </c>
      <c r="C327" s="33">
        <f ca="1">IF(B327&lt;&gt;"",IF(AND(MONTH(B327)=1,DAY(B327)=1),C326*(1+$H$10),C326),"")</f>
        <v>75425.965692929458</v>
      </c>
      <c r="D327" s="33">
        <f ca="1">IF(C327&lt;&gt;"",C327*$H$8/24,"")</f>
        <v>188.56491423232364</v>
      </c>
      <c r="E327" s="33">
        <f ca="1">IF(D327&lt;&gt;"",C327*$H$9/24,"")</f>
        <v>94.282457116161822</v>
      </c>
      <c r="F327" s="33">
        <f ca="1">IF(E327&lt;&gt;"",F326*(1+$H$11-$H$13)^YEARFRAC(B326,B327,1)+D327+E327,"")</f>
        <v>159326.804083706</v>
      </c>
      <c r="G327" s="33">
        <f ca="1">IF(E327&lt;&gt;"",F326*((1+$H$11)^YEARFRAC(B326,B327,1)-(1+$H$11-$H$13)^YEARFRAC(B326,B327,1)),"")</f>
        <v>141.16262260439919</v>
      </c>
      <c r="I327" s="30" t="str">
        <f ca="1">IFERROR(IF(YEARFRAC($I$28,DATE(YEAR(I326),MONTH(I326)+1,1))&gt;$H$17,"",DATE(YEAR(I326),MONTH(I326)+1,1)),"")</f>
        <v/>
      </c>
      <c r="J327" s="33" t="str">
        <f ca="1">IF(I327&lt;&gt;"",(J326-K326)*(1+($H$12-$H$13)/12),"")</f>
        <v/>
      </c>
      <c r="K327" s="33" t="str">
        <f ca="1">IF(J327&lt;&gt;"",-PMT(($H$12-$H$13)/12,12*$H$17,$J$28,0,1),"")</f>
        <v/>
      </c>
      <c r="L327" s="33" t="str">
        <f ca="1">IF(K327&lt;&gt;"",J327*$H$13/12,"")</f>
        <v/>
      </c>
    </row>
    <row r="328" spans="2:12" x14ac:dyDescent="0.3">
      <c r="B328" s="30">
        <f ca="1">IFERROR(IF(YEARFRAC($B$28,IF(DATE(YEAR(B327),MONTH(B327),15)&gt;B327,DATE(YEAR(B327),MONTH(B327),15),DATE(YEAR(B327),MONTH(B327)+1,1)))&gt;$H$16,"",IF(DATE(YEAR(B327),MONTH(B327),15)&gt;B327,DATE(YEAR(B327),MONTH(B327),15),DATE(YEAR(B327),MONTH(B327)+1,1))),"")</f>
        <v>46037</v>
      </c>
      <c r="C328" s="33">
        <f ca="1">IF(B328&lt;&gt;"",IF(AND(MONTH(B328)=1,DAY(B328)=1),C327*(1+$H$10),C327),"")</f>
        <v>75425.965692929458</v>
      </c>
      <c r="D328" s="33">
        <f ca="1">IF(C328&lt;&gt;"",C328*$H$8/24,"")</f>
        <v>188.56491423232364</v>
      </c>
      <c r="E328" s="33">
        <f ca="1">IF(D328&lt;&gt;"",C328*$H$9/24,"")</f>
        <v>94.282457116161822</v>
      </c>
      <c r="F328" s="33">
        <f ca="1">IF(E328&lt;&gt;"",F327*(1+$H$11-$H$13)^YEARFRAC(B327,B328,1)+D328+E328,"")</f>
        <v>159849.51608368376</v>
      </c>
      <c r="G328" s="33">
        <f ca="1">IF(E328&lt;&gt;"",F327*((1+$H$11)^YEARFRAC(B327,B328,1)-(1+$H$11-$H$13)^YEARFRAC(B327,B328,1)),"")</f>
        <v>116.62451162161152</v>
      </c>
      <c r="I328" s="30" t="str">
        <f ca="1">IFERROR(IF(YEARFRAC($I$28,DATE(YEAR(I327),MONTH(I327)+1,1))&gt;$H$17,"",DATE(YEAR(I327),MONTH(I327)+1,1)),"")</f>
        <v/>
      </c>
      <c r="J328" s="33" t="str">
        <f ca="1">IF(I328&lt;&gt;"",(J327-K327)*(1+($H$12-$H$13)/12),"")</f>
        <v/>
      </c>
      <c r="K328" s="33" t="str">
        <f ca="1">IF(J328&lt;&gt;"",-PMT(($H$12-$H$13)/12,12*$H$17,$J$28,0,1),"")</f>
        <v/>
      </c>
      <c r="L328" s="33" t="str">
        <f ca="1">IF(K328&lt;&gt;"",J328*$H$13/12,"")</f>
        <v/>
      </c>
    </row>
    <row r="329" spans="2:12" x14ac:dyDescent="0.3">
      <c r="B329" s="30">
        <f ca="1">IFERROR(IF(YEARFRAC($B$28,IF(DATE(YEAR(B328),MONTH(B328),15)&gt;B328,DATE(YEAR(B328),MONTH(B328),15),DATE(YEAR(B328),MONTH(B328)+1,1)))&gt;$H$16,"",IF(DATE(YEAR(B328),MONTH(B328),15)&gt;B328,DATE(YEAR(B328),MONTH(B328),15),DATE(YEAR(B328),MONTH(B328)+1,1))),"")</f>
        <v>46054</v>
      </c>
      <c r="C329" s="33">
        <f ca="1">IF(B329&lt;&gt;"",IF(AND(MONTH(B329)=1,DAY(B329)=1),C328*(1+$H$10),C328),"")</f>
        <v>75425.965692929458</v>
      </c>
      <c r="D329" s="33">
        <f ca="1">IF(C329&lt;&gt;"",C329*$H$8/24,"")</f>
        <v>188.56491423232364</v>
      </c>
      <c r="E329" s="33">
        <f ca="1">IF(D329&lt;&gt;"",C329*$H$9/24,"")</f>
        <v>94.282457116161822</v>
      </c>
      <c r="F329" s="33">
        <f ca="1">IF(E329&lt;&gt;"",F328*(1+$H$11-$H$13)^YEARFRAC(B328,B329,1)+D329+E329,"")</f>
        <v>160424.63033016009</v>
      </c>
      <c r="G329" s="33">
        <f ca="1">IF(E329&lt;&gt;"",F328*((1+$H$11)^YEARFRAC(B328,B329,1)-(1+$H$11-$H$13)^YEARFRAC(B328,B329,1)),"")</f>
        <v>142.13702009372778</v>
      </c>
      <c r="I329" s="30" t="str">
        <f ca="1">IFERROR(IF(YEARFRAC($I$28,DATE(YEAR(I328),MONTH(I328)+1,1))&gt;$H$17,"",DATE(YEAR(I328),MONTH(I328)+1,1)),"")</f>
        <v/>
      </c>
      <c r="J329" s="33" t="str">
        <f ca="1">IF(I329&lt;&gt;"",(J328-K328)*(1+($H$12-$H$13)/12),"")</f>
        <v/>
      </c>
      <c r="K329" s="33" t="str">
        <f ca="1">IF(J329&lt;&gt;"",-PMT(($H$12-$H$13)/12,12*$H$17,$J$28,0,1),"")</f>
        <v/>
      </c>
      <c r="L329" s="33" t="str">
        <f ca="1">IF(K329&lt;&gt;"",J329*$H$13/12,"")</f>
        <v/>
      </c>
    </row>
    <row r="330" spans="2:12" x14ac:dyDescent="0.3">
      <c r="B330" s="30">
        <f ca="1">IFERROR(IF(YEARFRAC($B$28,IF(DATE(YEAR(B329),MONTH(B329),15)&gt;B329,DATE(YEAR(B329),MONTH(B329),15),DATE(YEAR(B329),MONTH(B329)+1,1)))&gt;$H$16,"",IF(DATE(YEAR(B329),MONTH(B329),15)&gt;B329,DATE(YEAR(B329),MONTH(B329),15),DATE(YEAR(B329),MONTH(B329)+1,1))),"")</f>
        <v>46068</v>
      </c>
      <c r="C330" s="33">
        <f ca="1">IF(B330&lt;&gt;"",IF(AND(MONTH(B330)=1,DAY(B330)=1),C329*(1+$H$10),C329),"")</f>
        <v>75425.965692929458</v>
      </c>
      <c r="D330" s="33">
        <f ca="1">IF(C330&lt;&gt;"",C330*$H$8/24,"")</f>
        <v>188.56491423232364</v>
      </c>
      <c r="E330" s="33">
        <f ca="1">IF(D330&lt;&gt;"",C330*$H$9/24,"")</f>
        <v>94.282457116161822</v>
      </c>
      <c r="F330" s="33">
        <f ca="1">IF(E330&lt;&gt;"",F329*(1+$H$11-$H$13)^YEARFRAC(B329,B330,1)+D330+E330,"")</f>
        <v>160948.99509463296</v>
      </c>
      <c r="G330" s="33">
        <f ca="1">IF(E330&lt;&gt;"",F329*((1+$H$11)^YEARFRAC(B329,B330,1)-(1+$H$11-$H$13)^YEARFRAC(B329,B330,1)),"")</f>
        <v>117.42810176813093</v>
      </c>
      <c r="I330" s="30" t="str">
        <f ca="1">IFERROR(IF(YEARFRAC($I$28,DATE(YEAR(I329),MONTH(I329)+1,1))&gt;$H$17,"",DATE(YEAR(I329),MONTH(I329)+1,1)),"")</f>
        <v/>
      </c>
      <c r="J330" s="33" t="str">
        <f ca="1">IF(I330&lt;&gt;"",(J329-K329)*(1+($H$12-$H$13)/12),"")</f>
        <v/>
      </c>
      <c r="K330" s="33" t="str">
        <f ca="1">IF(J330&lt;&gt;"",-PMT(($H$12-$H$13)/12,12*$H$17,$J$28,0,1),"")</f>
        <v/>
      </c>
      <c r="L330" s="33" t="str">
        <f ca="1">IF(K330&lt;&gt;"",J330*$H$13/12,"")</f>
        <v/>
      </c>
    </row>
    <row r="331" spans="2:12" x14ac:dyDescent="0.3">
      <c r="B331" s="30">
        <f ca="1">IFERROR(IF(YEARFRAC($B$28,IF(DATE(YEAR(B330),MONTH(B330),15)&gt;B330,DATE(YEAR(B330),MONTH(B330),15),DATE(YEAR(B330),MONTH(B330)+1,1)))&gt;$H$16,"",IF(DATE(YEAR(B330),MONTH(B330),15)&gt;B330,DATE(YEAR(B330),MONTH(B330),15),DATE(YEAR(B330),MONTH(B330)+1,1))),"")</f>
        <v>46082</v>
      </c>
      <c r="C331" s="33">
        <f ca="1">IF(B331&lt;&gt;"",IF(AND(MONTH(B331)=1,DAY(B331)=1),C330*(1+$H$10),C330),"")</f>
        <v>75425.965692929458</v>
      </c>
      <c r="D331" s="33">
        <f ca="1">IF(C331&lt;&gt;"",C331*$H$8/24,"")</f>
        <v>188.56491423232364</v>
      </c>
      <c r="E331" s="33">
        <f ca="1">IF(D331&lt;&gt;"",C331*$H$9/24,"")</f>
        <v>94.282457116161822</v>
      </c>
      <c r="F331" s="33">
        <f ca="1">IF(E331&lt;&gt;"",F330*(1+$H$11-$H$13)^YEARFRAC(B330,B331,1)+D331+E331,"")</f>
        <v>161474.14928408811</v>
      </c>
      <c r="G331" s="33">
        <f ca="1">IF(E331&lt;&gt;"",F330*((1+$H$11)^YEARFRAC(B330,B331,1)-(1+$H$11-$H$13)^YEARFRAC(B330,B331,1)),"")</f>
        <v>117.81192786016817</v>
      </c>
      <c r="I331" s="30" t="str">
        <f ca="1">IFERROR(IF(YEARFRAC($I$28,DATE(YEAR(I330),MONTH(I330)+1,1))&gt;$H$17,"",DATE(YEAR(I330),MONTH(I330)+1,1)),"")</f>
        <v/>
      </c>
      <c r="J331" s="33" t="str">
        <f ca="1">IF(I331&lt;&gt;"",(J330-K330)*(1+($H$12-$H$13)/12),"")</f>
        <v/>
      </c>
      <c r="K331" s="33" t="str">
        <f ca="1">IF(J331&lt;&gt;"",-PMT(($H$12-$H$13)/12,12*$H$17,$J$28,0,1),"")</f>
        <v/>
      </c>
      <c r="L331" s="33" t="str">
        <f ca="1">IF(K331&lt;&gt;"",J331*$H$13/12,"")</f>
        <v/>
      </c>
    </row>
    <row r="332" spans="2:12" x14ac:dyDescent="0.3">
      <c r="B332" s="30">
        <f ca="1">IFERROR(IF(YEARFRAC($B$28,IF(DATE(YEAR(B331),MONTH(B331),15)&gt;B331,DATE(YEAR(B331),MONTH(B331),15),DATE(YEAR(B331),MONTH(B331)+1,1)))&gt;$H$16,"",IF(DATE(YEAR(B331),MONTH(B331),15)&gt;B331,DATE(YEAR(B331),MONTH(B331),15),DATE(YEAR(B331),MONTH(B331)+1,1))),"")</f>
        <v>46096</v>
      </c>
      <c r="C332" s="33">
        <f ca="1">IF(B332&lt;&gt;"",IF(AND(MONTH(B332)=1,DAY(B332)=1),C331*(1+$H$10),C331),"")</f>
        <v>75425.965692929458</v>
      </c>
      <c r="D332" s="33">
        <f ca="1">IF(C332&lt;&gt;"",C332*$H$8/24,"")</f>
        <v>188.56491423232364</v>
      </c>
      <c r="E332" s="33">
        <f ca="1">IF(D332&lt;&gt;"",C332*$H$9/24,"")</f>
        <v>94.282457116161822</v>
      </c>
      <c r="F332" s="33">
        <f ca="1">IF(E332&lt;&gt;"",F331*(1+$H$11-$H$13)^YEARFRAC(B331,B332,1)+D332+E332,"")</f>
        <v>162000.09408699564</v>
      </c>
      <c r="G332" s="33">
        <f ca="1">IF(E332&lt;&gt;"",F331*((1+$H$11)^YEARFRAC(B331,B332,1)-(1+$H$11-$H$13)^YEARFRAC(B331,B332,1)),"")</f>
        <v>118.19633179787016</v>
      </c>
      <c r="I332" s="30" t="str">
        <f ca="1">IFERROR(IF(YEARFRAC($I$28,DATE(YEAR(I331),MONTH(I331)+1,1))&gt;$H$17,"",DATE(YEAR(I331),MONTH(I331)+1,1)),"")</f>
        <v/>
      </c>
      <c r="J332" s="33" t="str">
        <f ca="1">IF(I332&lt;&gt;"",(J331-K331)*(1+($H$12-$H$13)/12),"")</f>
        <v/>
      </c>
      <c r="K332" s="33" t="str">
        <f ca="1">IF(J332&lt;&gt;"",-PMT(($H$12-$H$13)/12,12*$H$17,$J$28,0,1),"")</f>
        <v/>
      </c>
      <c r="L332" s="33" t="str">
        <f ca="1">IF(K332&lt;&gt;"",J332*$H$13/12,"")</f>
        <v/>
      </c>
    </row>
    <row r="333" spans="2:12" x14ac:dyDescent="0.3">
      <c r="B333" s="30">
        <f ca="1">IFERROR(IF(YEARFRAC($B$28,IF(DATE(YEAR(B332),MONTH(B332),15)&gt;B332,DATE(YEAR(B332),MONTH(B332),15),DATE(YEAR(B332),MONTH(B332)+1,1)))&gt;$H$16,"",IF(DATE(YEAR(B332),MONTH(B332),15)&gt;B332,DATE(YEAR(B332),MONTH(B332),15),DATE(YEAR(B332),MONTH(B332)+1,1))),"")</f>
        <v>46113</v>
      </c>
      <c r="C333" s="33">
        <f ca="1">IF(B333&lt;&gt;"",IF(AND(MONTH(B333)=1,DAY(B333)=1),C332*(1+$H$10),C332),"")</f>
        <v>75425.965692929458</v>
      </c>
      <c r="D333" s="33">
        <f ca="1">IF(C333&lt;&gt;"",C333*$H$8/24,"")</f>
        <v>188.56491423232364</v>
      </c>
      <c r="E333" s="33">
        <f ca="1">IF(D333&lt;&gt;"",C333*$H$9/24,"")</f>
        <v>94.282457116161822</v>
      </c>
      <c r="F333" s="33">
        <f ca="1">IF(E333&lt;&gt;"",F332*(1+$H$11-$H$13)^YEARFRAC(B332,B333,1)+D333+E333,"")</f>
        <v>162579.14042365371</v>
      </c>
      <c r="G333" s="33">
        <f ca="1">IF(E333&lt;&gt;"",F332*((1+$H$11)^YEARFRAC(B332,B333,1)-(1+$H$11-$H$13)^YEARFRAC(B332,B333,1)),"")</f>
        <v>144.04929831864177</v>
      </c>
      <c r="I333" s="30" t="str">
        <f ca="1">IFERROR(IF(YEARFRAC($I$28,DATE(YEAR(I332),MONTH(I332)+1,1))&gt;$H$17,"",DATE(YEAR(I332),MONTH(I332)+1,1)),"")</f>
        <v/>
      </c>
      <c r="J333" s="33" t="str">
        <f ca="1">IF(I333&lt;&gt;"",(J332-K332)*(1+($H$12-$H$13)/12),"")</f>
        <v/>
      </c>
      <c r="K333" s="33" t="str">
        <f ca="1">IF(J333&lt;&gt;"",-PMT(($H$12-$H$13)/12,12*$H$17,$J$28,0,1),"")</f>
        <v/>
      </c>
      <c r="L333" s="33" t="str">
        <f ca="1">IF(K333&lt;&gt;"",J333*$H$13/12,"")</f>
        <v/>
      </c>
    </row>
    <row r="334" spans="2:12" x14ac:dyDescent="0.3">
      <c r="B334" s="30">
        <f ca="1">IFERROR(IF(YEARFRAC($B$28,IF(DATE(YEAR(B333),MONTH(B333),15)&gt;B333,DATE(YEAR(B333),MONTH(B333),15),DATE(YEAR(B333),MONTH(B333)+1,1)))&gt;$H$16,"",IF(DATE(YEAR(B333),MONTH(B333),15)&gt;B333,DATE(YEAR(B333),MONTH(B333),15),DATE(YEAR(B333),MONTH(B333)+1,1))),"")</f>
        <v>46127</v>
      </c>
      <c r="C334" s="33">
        <f ca="1">IF(B334&lt;&gt;"",IF(AND(MONTH(B334)=1,DAY(B334)=1),C333*(1+$H$10),C333),"")</f>
        <v>75425.965692929458</v>
      </c>
      <c r="D334" s="33">
        <f ca="1">IF(C334&lt;&gt;"",C334*$H$8/24,"")</f>
        <v>188.56491423232364</v>
      </c>
      <c r="E334" s="33">
        <f ca="1">IF(D334&lt;&gt;"",C334*$H$9/24,"")</f>
        <v>94.282457116161822</v>
      </c>
      <c r="F334" s="33">
        <f ca="1">IF(E334&lt;&gt;"",F333*(1+$H$11-$H$13)^YEARFRAC(B333,B334,1)+D334+E334,"")</f>
        <v>163106.74877771857</v>
      </c>
      <c r="G334" s="33">
        <f ca="1">IF(E334&lt;&gt;"",F333*((1+$H$11)^YEARFRAC(B333,B334,1)-(1+$H$11-$H$13)^YEARFRAC(B333,B334,1)),"")</f>
        <v>119.00516652432547</v>
      </c>
      <c r="I334" s="30" t="str">
        <f ca="1">IFERROR(IF(YEARFRAC($I$28,DATE(YEAR(I333),MONTH(I333)+1,1))&gt;$H$17,"",DATE(YEAR(I333),MONTH(I333)+1,1)),"")</f>
        <v/>
      </c>
      <c r="J334" s="33" t="str">
        <f ca="1">IF(I334&lt;&gt;"",(J333-K333)*(1+($H$12-$H$13)/12),"")</f>
        <v/>
      </c>
      <c r="K334" s="33" t="str">
        <f ca="1">IF(J334&lt;&gt;"",-PMT(($H$12-$H$13)/12,12*$H$17,$J$28,0,1),"")</f>
        <v/>
      </c>
      <c r="L334" s="33" t="str">
        <f ca="1">IF(K334&lt;&gt;"",J334*$H$13/12,"")</f>
        <v/>
      </c>
    </row>
    <row r="335" spans="2:12" x14ac:dyDescent="0.3">
      <c r="B335" s="30">
        <f ca="1">IFERROR(IF(YEARFRAC($B$28,IF(DATE(YEAR(B334),MONTH(B334),15)&gt;B334,DATE(YEAR(B334),MONTH(B334),15),DATE(YEAR(B334),MONTH(B334)+1,1)))&gt;$H$16,"",IF(DATE(YEAR(B334),MONTH(B334),15)&gt;B334,DATE(YEAR(B334),MONTH(B334),15),DATE(YEAR(B334),MONTH(B334)+1,1))),"")</f>
        <v>46143</v>
      </c>
      <c r="C335" s="33">
        <f ca="1">IF(B335&lt;&gt;"",IF(AND(MONTH(B335)=1,DAY(B335)=1),C334*(1+$H$10),C334),"")</f>
        <v>75425.965692929458</v>
      </c>
      <c r="D335" s="33">
        <f ca="1">IF(C335&lt;&gt;"",C335*$H$8/24,"")</f>
        <v>188.56491423232364</v>
      </c>
      <c r="E335" s="33">
        <f ca="1">IF(D335&lt;&gt;"",C335*$H$9/24,"")</f>
        <v>94.282457116161822</v>
      </c>
      <c r="F335" s="33">
        <f ca="1">IF(E335&lt;&gt;"",F334*(1+$H$11-$H$13)^YEARFRAC(B334,B335,1)+D335+E335,"")</f>
        <v>163670.26093225752</v>
      </c>
      <c r="G335" s="33">
        <f ca="1">IF(E335&lt;&gt;"",F334*((1+$H$11)^YEARFRAC(B334,B335,1)-(1+$H$11-$H$13)^YEARFRAC(B334,B335,1)),"")</f>
        <v>136.48372658342231</v>
      </c>
      <c r="I335" s="30" t="str">
        <f ca="1">IFERROR(IF(YEARFRAC($I$28,DATE(YEAR(I334),MONTH(I334)+1,1))&gt;$H$17,"",DATE(YEAR(I334),MONTH(I334)+1,1)),"")</f>
        <v/>
      </c>
      <c r="J335" s="33" t="str">
        <f ca="1">IF(I335&lt;&gt;"",(J334-K334)*(1+($H$12-$H$13)/12),"")</f>
        <v/>
      </c>
      <c r="K335" s="33" t="str">
        <f ca="1">IF(J335&lt;&gt;"",-PMT(($H$12-$H$13)/12,12*$H$17,$J$28,0,1),"")</f>
        <v/>
      </c>
      <c r="L335" s="33" t="str">
        <f ca="1">IF(K335&lt;&gt;"",J335*$H$13/12,"")</f>
        <v/>
      </c>
    </row>
    <row r="336" spans="2:12" x14ac:dyDescent="0.3">
      <c r="B336" s="30">
        <f ca="1">IFERROR(IF(YEARFRAC($B$28,IF(DATE(YEAR(B335),MONTH(B335),15)&gt;B335,DATE(YEAR(B335),MONTH(B335),15),DATE(YEAR(B335),MONTH(B335)+1,1)))&gt;$H$16,"",IF(DATE(YEAR(B335),MONTH(B335),15)&gt;B335,DATE(YEAR(B335),MONTH(B335),15),DATE(YEAR(B335),MONTH(B335)+1,1))),"")</f>
        <v>46157</v>
      </c>
      <c r="C336" s="33">
        <f ca="1">IF(B336&lt;&gt;"",IF(AND(MONTH(B336)=1,DAY(B336)=1),C335*(1+$H$10),C335),"")</f>
        <v>75425.965692929458</v>
      </c>
      <c r="D336" s="33">
        <f ca="1">IF(C336&lt;&gt;"",C336*$H$8/24,"")</f>
        <v>188.56491423232364</v>
      </c>
      <c r="E336" s="33">
        <f ca="1">IF(D336&lt;&gt;"",C336*$H$9/24,"")</f>
        <v>94.282457116161822</v>
      </c>
      <c r="F336" s="33">
        <f ca="1">IF(E336&lt;&gt;"",F335*(1+$H$11-$H$13)^YEARFRAC(B335,B336,1)+D336+E336,"")</f>
        <v>164199.51195540803</v>
      </c>
      <c r="G336" s="33">
        <f ca="1">IF(E336&lt;&gt;"",F335*((1+$H$11)^YEARFRAC(B335,B336,1)-(1+$H$11-$H$13)^YEARFRAC(B335,B336,1)),"")</f>
        <v>119.80384818475338</v>
      </c>
      <c r="I336" s="30" t="str">
        <f ca="1">IFERROR(IF(YEARFRAC($I$28,DATE(YEAR(I335),MONTH(I335)+1,1))&gt;$H$17,"",DATE(YEAR(I335),MONTH(I335)+1,1)),"")</f>
        <v/>
      </c>
      <c r="J336" s="33" t="str">
        <f ca="1">IF(I336&lt;&gt;"",(J335-K335)*(1+($H$12-$H$13)/12),"")</f>
        <v/>
      </c>
      <c r="K336" s="33" t="str">
        <f ca="1">IF(J336&lt;&gt;"",-PMT(($H$12-$H$13)/12,12*$H$17,$J$28,0,1),"")</f>
        <v/>
      </c>
      <c r="L336" s="33" t="str">
        <f ca="1">IF(K336&lt;&gt;"",J336*$H$13/12,"")</f>
        <v/>
      </c>
    </row>
    <row r="337" spans="2:12" x14ac:dyDescent="0.3">
      <c r="B337" s="30">
        <f ca="1">IFERROR(IF(YEARFRAC($B$28,IF(DATE(YEAR(B336),MONTH(B336),15)&gt;B336,DATE(YEAR(B336),MONTH(B336),15),DATE(YEAR(B336),MONTH(B336)+1,1)))&gt;$H$16,"",IF(DATE(YEAR(B336),MONTH(B336),15)&gt;B336,DATE(YEAR(B336),MONTH(B336),15),DATE(YEAR(B336),MONTH(B336)+1,1))),"")</f>
        <v>46174</v>
      </c>
      <c r="C337" s="33">
        <f ca="1">IF(B337&lt;&gt;"",IF(AND(MONTH(B337)=1,DAY(B337)=1),C336*(1+$H$10),C336),"")</f>
        <v>75425.965692929458</v>
      </c>
      <c r="D337" s="33">
        <f ca="1">IF(C337&lt;&gt;"",C337*$H$8/24,"")</f>
        <v>188.56491423232364</v>
      </c>
      <c r="E337" s="33">
        <f ca="1">IF(D337&lt;&gt;"",C337*$H$9/24,"")</f>
        <v>94.282457116161822</v>
      </c>
      <c r="F337" s="33">
        <f ca="1">IF(E337&lt;&gt;"",F336*(1+$H$11-$H$13)^YEARFRAC(B336,B337,1)+D337+E337,"")</f>
        <v>164782.57968045218</v>
      </c>
      <c r="G337" s="33">
        <f ca="1">IF(E337&lt;&gt;"",F336*((1+$H$11)^YEARFRAC(B336,B337,1)-(1+$H$11-$H$13)^YEARFRAC(B336,B337,1)),"")</f>
        <v>146.00500459424524</v>
      </c>
      <c r="I337" s="30" t="str">
        <f ca="1">IFERROR(IF(YEARFRAC($I$28,DATE(YEAR(I336),MONTH(I336)+1,1))&gt;$H$17,"",DATE(YEAR(I336),MONTH(I336)+1,1)),"")</f>
        <v/>
      </c>
      <c r="J337" s="33" t="str">
        <f ca="1">IF(I337&lt;&gt;"",(J336-K336)*(1+($H$12-$H$13)/12),"")</f>
        <v/>
      </c>
      <c r="K337" s="33" t="str">
        <f ca="1">IF(J337&lt;&gt;"",-PMT(($H$12-$H$13)/12,12*$H$17,$J$28,0,1),"")</f>
        <v/>
      </c>
      <c r="L337" s="33" t="str">
        <f ca="1">IF(K337&lt;&gt;"",J337*$H$13/12,"")</f>
        <v/>
      </c>
    </row>
    <row r="338" spans="2:12" x14ac:dyDescent="0.3">
      <c r="B338" s="30">
        <f ca="1">IFERROR(IF(YEARFRAC($B$28,IF(DATE(YEAR(B337),MONTH(B337),15)&gt;B337,DATE(YEAR(B337),MONTH(B337),15),DATE(YEAR(B337),MONTH(B337)+1,1)))&gt;$H$16,"",IF(DATE(YEAR(B337),MONTH(B337),15)&gt;B337,DATE(YEAR(B337),MONTH(B337),15),DATE(YEAR(B337),MONTH(B337)+1,1))),"")</f>
        <v>46188</v>
      </c>
      <c r="C338" s="33">
        <f ca="1">IF(B338&lt;&gt;"",IF(AND(MONTH(B338)=1,DAY(B338)=1),C337*(1+$H$10),C337),"")</f>
        <v>75425.965692929458</v>
      </c>
      <c r="D338" s="33">
        <f ca="1">IF(C338&lt;&gt;"",C338*$H$8/24,"")</f>
        <v>188.56491423232364</v>
      </c>
      <c r="E338" s="33">
        <f ca="1">IF(D338&lt;&gt;"",C338*$H$9/24,"")</f>
        <v>94.282457116161822</v>
      </c>
      <c r="F338" s="33">
        <f ca="1">IF(E338&lt;&gt;"",F337*(1+$H$11-$H$13)^YEARFRAC(B337,B338,1)+D338+E338,"")</f>
        <v>165313.50528638862</v>
      </c>
      <c r="G338" s="33">
        <f ca="1">IF(E338&lt;&gt;"",F337*((1+$H$11)^YEARFRAC(B337,B338,1)-(1+$H$11-$H$13)^YEARFRAC(B337,B338,1)),"")</f>
        <v>120.61804659613688</v>
      </c>
      <c r="I338" s="30" t="str">
        <f ca="1">IFERROR(IF(YEARFRAC($I$28,DATE(YEAR(I337),MONTH(I337)+1,1))&gt;$H$17,"",DATE(YEAR(I337),MONTH(I337)+1,1)),"")</f>
        <v/>
      </c>
      <c r="J338" s="33" t="str">
        <f ca="1">IF(I338&lt;&gt;"",(J337-K337)*(1+($H$12-$H$13)/12),"")</f>
        <v/>
      </c>
      <c r="K338" s="33" t="str">
        <f ca="1">IF(J338&lt;&gt;"",-PMT(($H$12-$H$13)/12,12*$H$17,$J$28,0,1),"")</f>
        <v/>
      </c>
      <c r="L338" s="33" t="str">
        <f ca="1">IF(K338&lt;&gt;"",J338*$H$13/12,"")</f>
        <v/>
      </c>
    </row>
    <row r="339" spans="2:12" x14ac:dyDescent="0.3">
      <c r="B339" s="30">
        <f ca="1">IFERROR(IF(YEARFRAC($B$28,IF(DATE(YEAR(B338),MONTH(B338),15)&gt;B338,DATE(YEAR(B338),MONTH(B338),15),DATE(YEAR(B338),MONTH(B338)+1,1)))&gt;$H$16,"",IF(DATE(YEAR(B338),MONTH(B338),15)&gt;B338,DATE(YEAR(B338),MONTH(B338),15),DATE(YEAR(B338),MONTH(B338)+1,1))),"")</f>
        <v>46204</v>
      </c>
      <c r="C339" s="33">
        <f ca="1">IF(B339&lt;&gt;"",IF(AND(MONTH(B339)=1,DAY(B339)=1),C338*(1+$H$10),C338),"")</f>
        <v>75425.965692929458</v>
      </c>
      <c r="D339" s="33">
        <f ca="1">IF(C339&lt;&gt;"",C339*$H$8/24,"")</f>
        <v>188.56491423232364</v>
      </c>
      <c r="E339" s="33">
        <f ca="1">IF(D339&lt;&gt;"",C339*$H$9/24,"")</f>
        <v>94.282457116161822</v>
      </c>
      <c r="F339" s="33">
        <f ca="1">IF(E339&lt;&gt;"",F338*(1+$H$11-$H$13)^YEARFRAC(B338,B339,1)+D339+E339,"")</f>
        <v>165880.81470156636</v>
      </c>
      <c r="G339" s="33">
        <f ca="1">IF(E339&lt;&gt;"",F338*((1+$H$11)^YEARFRAC(B338,B339,1)-(1+$H$11-$H$13)^YEARFRAC(B338,B339,1)),"")</f>
        <v>138.33028630104604</v>
      </c>
      <c r="I339" s="30" t="str">
        <f ca="1">IFERROR(IF(YEARFRAC($I$28,DATE(YEAR(I338),MONTH(I338)+1,1))&gt;$H$17,"",DATE(YEAR(I338),MONTH(I338)+1,1)),"")</f>
        <v/>
      </c>
      <c r="J339" s="33" t="str">
        <f ca="1">IF(I339&lt;&gt;"",(J338-K338)*(1+($H$12-$H$13)/12),"")</f>
        <v/>
      </c>
      <c r="K339" s="33" t="str">
        <f ca="1">IF(J339&lt;&gt;"",-PMT(($H$12-$H$13)/12,12*$H$17,$J$28,0,1),"")</f>
        <v/>
      </c>
      <c r="L339" s="33" t="str">
        <f ca="1">IF(K339&lt;&gt;"",J339*$H$13/12,"")</f>
        <v/>
      </c>
    </row>
    <row r="340" spans="2:12" x14ac:dyDescent="0.3">
      <c r="B340" s="30">
        <f ca="1">IFERROR(IF(YEARFRAC($B$28,IF(DATE(YEAR(B339),MONTH(B339),15)&gt;B339,DATE(YEAR(B339),MONTH(B339),15),DATE(YEAR(B339),MONTH(B339)+1,1)))&gt;$H$16,"",IF(DATE(YEAR(B339),MONTH(B339),15)&gt;B339,DATE(YEAR(B339),MONTH(B339),15),DATE(YEAR(B339),MONTH(B339)+1,1))),"")</f>
        <v>46218</v>
      </c>
      <c r="C340" s="33">
        <f ca="1">IF(B340&lt;&gt;"",IF(AND(MONTH(B340)=1,DAY(B340)=1),C339*(1+$H$10),C339),"")</f>
        <v>75425.965692929458</v>
      </c>
      <c r="D340" s="33">
        <f ca="1">IF(C340&lt;&gt;"",C340*$H$8/24,"")</f>
        <v>188.56491423232364</v>
      </c>
      <c r="E340" s="33">
        <f ca="1">IF(D340&lt;&gt;"",C340*$H$9/24,"")</f>
        <v>94.282457116161822</v>
      </c>
      <c r="F340" s="33">
        <f ca="1">IF(E340&lt;&gt;"",F339*(1+$H$11-$H$13)^YEARFRAC(B339,B340,1)+D340+E340,"")</f>
        <v>166413.39368740335</v>
      </c>
      <c r="G340" s="33">
        <f ca="1">IF(E340&lt;&gt;"",F339*((1+$H$11)^YEARFRAC(B339,B340,1)-(1+$H$11-$H$13)^YEARFRAC(B339,B340,1)),"")</f>
        <v>121.42193595875725</v>
      </c>
      <c r="I340" s="30" t="str">
        <f ca="1">IFERROR(IF(YEARFRAC($I$28,DATE(YEAR(I339),MONTH(I339)+1,1))&gt;$H$17,"",DATE(YEAR(I339),MONTH(I339)+1,1)),"")</f>
        <v/>
      </c>
      <c r="J340" s="33" t="str">
        <f ca="1">IF(I340&lt;&gt;"",(J339-K339)*(1+($H$12-$H$13)/12),"")</f>
        <v/>
      </c>
      <c r="K340" s="33" t="str">
        <f ca="1">IF(J340&lt;&gt;"",-PMT(($H$12-$H$13)/12,12*$H$17,$J$28,0,1),"")</f>
        <v/>
      </c>
      <c r="L340" s="33" t="str">
        <f ca="1">IF(K340&lt;&gt;"",J340*$H$13/12,"")</f>
        <v/>
      </c>
    </row>
    <row r="341" spans="2:12" x14ac:dyDescent="0.3">
      <c r="B341" s="30">
        <f ca="1">IFERROR(IF(YEARFRAC($B$28,IF(DATE(YEAR(B340),MONTH(B340),15)&gt;B340,DATE(YEAR(B340),MONTH(B340),15),DATE(YEAR(B340),MONTH(B340)+1,1)))&gt;$H$16,"",IF(DATE(YEAR(B340),MONTH(B340),15)&gt;B340,DATE(YEAR(B340),MONTH(B340),15),DATE(YEAR(B340),MONTH(B340)+1,1))),"")</f>
        <v>46235</v>
      </c>
      <c r="C341" s="33">
        <f ca="1">IF(B341&lt;&gt;"",IF(AND(MONTH(B341)=1,DAY(B341)=1),C340*(1+$H$10),C340),"")</f>
        <v>75425.965692929458</v>
      </c>
      <c r="D341" s="33">
        <f ca="1">IF(C341&lt;&gt;"",C341*$H$8/24,"")</f>
        <v>188.56491423232364</v>
      </c>
      <c r="E341" s="33">
        <f ca="1">IF(D341&lt;&gt;"",C341*$H$9/24,"")</f>
        <v>94.282457116161822</v>
      </c>
      <c r="F341" s="33">
        <f ca="1">IF(E341&lt;&gt;"",F340*(1+$H$11-$H$13)^YEARFRAC(B340,B341,1)+D341+E341,"")</f>
        <v>167000.50924638263</v>
      </c>
      <c r="G341" s="33">
        <f ca="1">IF(E341&lt;&gt;"",F340*((1+$H$11)^YEARFRAC(B340,B341,1)-(1+$H$11-$H$13)^YEARFRAC(B340,B341,1)),"")</f>
        <v>147.97357203151554</v>
      </c>
      <c r="I341" s="30" t="str">
        <f ca="1">IFERROR(IF(YEARFRAC($I$28,DATE(YEAR(I340),MONTH(I340)+1,1))&gt;$H$17,"",DATE(YEAR(I340),MONTH(I340)+1,1)),"")</f>
        <v/>
      </c>
      <c r="J341" s="33" t="str">
        <f ca="1">IF(I341&lt;&gt;"",(J340-K340)*(1+($H$12-$H$13)/12),"")</f>
        <v/>
      </c>
      <c r="K341" s="33" t="str">
        <f ca="1">IF(J341&lt;&gt;"",-PMT(($H$12-$H$13)/12,12*$H$17,$J$28,0,1),"")</f>
        <v/>
      </c>
      <c r="L341" s="33" t="str">
        <f ca="1">IF(K341&lt;&gt;"",J341*$H$13/12,"")</f>
        <v/>
      </c>
    </row>
    <row r="342" spans="2:12" x14ac:dyDescent="0.3">
      <c r="B342" s="30">
        <f ca="1">IFERROR(IF(YEARFRAC($B$28,IF(DATE(YEAR(B341),MONTH(B341),15)&gt;B341,DATE(YEAR(B341),MONTH(B341),15),DATE(YEAR(B341),MONTH(B341)+1,1)))&gt;$H$16,"",IF(DATE(YEAR(B341),MONTH(B341),15)&gt;B341,DATE(YEAR(B341),MONTH(B341),15),DATE(YEAR(B341),MONTH(B341)+1,1))),"")</f>
        <v>46249</v>
      </c>
      <c r="C342" s="33">
        <f ca="1">IF(B342&lt;&gt;"",IF(AND(MONTH(B342)=1,DAY(B342)=1),C341*(1+$H$10),C341),"")</f>
        <v>75425.965692929458</v>
      </c>
      <c r="D342" s="33">
        <f ca="1">IF(C342&lt;&gt;"",C342*$H$8/24,"")</f>
        <v>188.56491423232364</v>
      </c>
      <c r="E342" s="33">
        <f ca="1">IF(D342&lt;&gt;"",C342*$H$9/24,"")</f>
        <v>94.282457116161822</v>
      </c>
      <c r="F342" s="33">
        <f ca="1">IF(E342&lt;&gt;"",F341*(1+$H$11-$H$13)^YEARFRAC(B341,B342,1)+D342+E342,"")</f>
        <v>167534.77391918056</v>
      </c>
      <c r="G342" s="33">
        <f ca="1">IF(E342&lt;&gt;"",F341*((1+$H$11)^YEARFRAC(B341,B342,1)-(1+$H$11-$H$13)^YEARFRAC(B341,B342,1)),"")</f>
        <v>122.24153332786017</v>
      </c>
      <c r="I342" s="30" t="str">
        <f ca="1">IFERROR(IF(YEARFRAC($I$28,DATE(YEAR(I341),MONTH(I341)+1,1))&gt;$H$17,"",DATE(YEAR(I341),MONTH(I341)+1,1)),"")</f>
        <v/>
      </c>
      <c r="J342" s="33" t="str">
        <f ca="1">IF(I342&lt;&gt;"",(J341-K341)*(1+($H$12-$H$13)/12),"")</f>
        <v/>
      </c>
      <c r="K342" s="33" t="str">
        <f ca="1">IF(J342&lt;&gt;"",-PMT(($H$12-$H$13)/12,12*$H$17,$J$28,0,1),"")</f>
        <v/>
      </c>
      <c r="L342" s="33" t="str">
        <f ca="1">IF(K342&lt;&gt;"",J342*$H$13/12,"")</f>
        <v/>
      </c>
    </row>
    <row r="343" spans="2:12" x14ac:dyDescent="0.3">
      <c r="B343" s="30">
        <f ca="1">IFERROR(IF(YEARFRAC($B$28,IF(DATE(YEAR(B342),MONTH(B342),15)&gt;B342,DATE(YEAR(B342),MONTH(B342),15),DATE(YEAR(B342),MONTH(B342)+1,1)))&gt;$H$16,"",IF(DATE(YEAR(B342),MONTH(B342),15)&gt;B342,DATE(YEAR(B342),MONTH(B342),15),DATE(YEAR(B342),MONTH(B342)+1,1))),"")</f>
        <v>46266</v>
      </c>
      <c r="C343" s="33">
        <f ca="1">IF(B343&lt;&gt;"",IF(AND(MONTH(B343)=1,DAY(B343)=1),C342*(1+$H$10),C342),"")</f>
        <v>75425.965692929458</v>
      </c>
      <c r="D343" s="33">
        <f ca="1">IF(C343&lt;&gt;"",C343*$H$8/24,"")</f>
        <v>188.56491423232364</v>
      </c>
      <c r="E343" s="33">
        <f ca="1">IF(D343&lt;&gt;"",C343*$H$9/24,"")</f>
        <v>94.282457116161822</v>
      </c>
      <c r="F343" s="33">
        <f ca="1">IF(E343&lt;&gt;"",F342*(1+$H$11-$H$13)^YEARFRAC(B342,B343,1)+D343+E343,"")</f>
        <v>168123.93979588489</v>
      </c>
      <c r="G343" s="33">
        <f ca="1">IF(E343&lt;&gt;"",F342*((1+$H$11)^YEARFRAC(B342,B343,1)-(1+$H$11-$H$13)^YEARFRAC(B342,B343,1)),"")</f>
        <v>148.97069512855003</v>
      </c>
      <c r="I343" s="30" t="str">
        <f ca="1">IFERROR(IF(YEARFRAC($I$28,DATE(YEAR(I342),MONTH(I342)+1,1))&gt;$H$17,"",DATE(YEAR(I342),MONTH(I342)+1,1)),"")</f>
        <v/>
      </c>
      <c r="J343" s="33" t="str">
        <f ca="1">IF(I343&lt;&gt;"",(J342-K342)*(1+($H$12-$H$13)/12),"")</f>
        <v/>
      </c>
      <c r="K343" s="33" t="str">
        <f ca="1">IF(J343&lt;&gt;"",-PMT(($H$12-$H$13)/12,12*$H$17,$J$28,0,1),"")</f>
        <v/>
      </c>
      <c r="L343" s="33" t="str">
        <f ca="1">IF(K343&lt;&gt;"",J343*$H$13/12,"")</f>
        <v/>
      </c>
    </row>
    <row r="344" spans="2:12" x14ac:dyDescent="0.3">
      <c r="B344" s="30">
        <f ca="1">IFERROR(IF(YEARFRAC($B$28,IF(DATE(YEAR(B343),MONTH(B343),15)&gt;B343,DATE(YEAR(B343),MONTH(B343),15),DATE(YEAR(B343),MONTH(B343)+1,1)))&gt;$H$16,"",IF(DATE(YEAR(B343),MONTH(B343),15)&gt;B343,DATE(YEAR(B343),MONTH(B343),15),DATE(YEAR(B343),MONTH(B343)+1,1))),"")</f>
        <v>46280</v>
      </c>
      <c r="C344" s="33">
        <f ca="1">IF(B344&lt;&gt;"",IF(AND(MONTH(B344)=1,DAY(B344)=1),C343*(1+$H$10),C343),"")</f>
        <v>75425.965692929458</v>
      </c>
      <c r="D344" s="33">
        <f ca="1">IF(C344&lt;&gt;"",C344*$H$8/24,"")</f>
        <v>188.56491423232364</v>
      </c>
      <c r="E344" s="33">
        <f ca="1">IF(D344&lt;&gt;"",C344*$H$9/24,"")</f>
        <v>94.282457116161822</v>
      </c>
      <c r="F344" s="33">
        <f ca="1">IF(E344&lt;&gt;"",F343*(1+$H$11-$H$13)^YEARFRAC(B343,B344,1)+D344+E344,"")</f>
        <v>168659.89578015479</v>
      </c>
      <c r="G344" s="33">
        <f ca="1">IF(E344&lt;&gt;"",F343*((1+$H$11)^YEARFRAC(B343,B344,1)-(1+$H$11-$H$13)^YEARFRAC(B343,B344,1)),"")</f>
        <v>123.06386538887148</v>
      </c>
      <c r="I344" s="30" t="str">
        <f ca="1">IFERROR(IF(YEARFRAC($I$28,DATE(YEAR(I343),MONTH(I343)+1,1))&gt;$H$17,"",DATE(YEAR(I343),MONTH(I343)+1,1)),"")</f>
        <v/>
      </c>
      <c r="J344" s="33" t="str">
        <f ca="1">IF(I344&lt;&gt;"",(J343-K343)*(1+($H$12-$H$13)/12),"")</f>
        <v/>
      </c>
      <c r="K344" s="33" t="str">
        <f ca="1">IF(J344&lt;&gt;"",-PMT(($H$12-$H$13)/12,12*$H$17,$J$28,0,1),"")</f>
        <v/>
      </c>
      <c r="L344" s="33" t="str">
        <f ca="1">IF(K344&lt;&gt;"",J344*$H$13/12,"")</f>
        <v/>
      </c>
    </row>
    <row r="345" spans="2:12" x14ac:dyDescent="0.3">
      <c r="B345" s="30">
        <f ca="1">IFERROR(IF(YEARFRAC($B$28,IF(DATE(YEAR(B344),MONTH(B344),15)&gt;B344,DATE(YEAR(B344),MONTH(B344),15),DATE(YEAR(B344),MONTH(B344)+1,1)))&gt;$H$16,"",IF(DATE(YEAR(B344),MONTH(B344),15)&gt;B344,DATE(YEAR(B344),MONTH(B344),15),DATE(YEAR(B344),MONTH(B344)+1,1))),"")</f>
        <v>46296</v>
      </c>
      <c r="C345" s="33">
        <f ca="1">IF(B345&lt;&gt;"",IF(AND(MONTH(B345)=1,DAY(B345)=1),C344*(1+$H$10),C344),"")</f>
        <v>75425.965692929458</v>
      </c>
      <c r="D345" s="33">
        <f ca="1">IF(C345&lt;&gt;"",C345*$H$8/24,"")</f>
        <v>188.56491423232364</v>
      </c>
      <c r="E345" s="33">
        <f ca="1">IF(D345&lt;&gt;"",C345*$H$9/24,"")</f>
        <v>94.282457116161822</v>
      </c>
      <c r="F345" s="33">
        <f ca="1">IF(E345&lt;&gt;"",F344*(1+$H$11-$H$13)^YEARFRAC(B344,B345,1)+D345+E345,"")</f>
        <v>169232.96347308281</v>
      </c>
      <c r="G345" s="33">
        <f ca="1">IF(E345&lt;&gt;"",F344*((1+$H$11)^YEARFRAC(B344,B345,1)-(1+$H$11-$H$13)^YEARFRAC(B344,B345,1)),"")</f>
        <v>141.13046378367721</v>
      </c>
      <c r="I345" s="30" t="str">
        <f ca="1">IFERROR(IF(YEARFRAC($I$28,DATE(YEAR(I344),MONTH(I344)+1,1))&gt;$H$17,"",DATE(YEAR(I344),MONTH(I344)+1,1)),"")</f>
        <v/>
      </c>
      <c r="J345" s="33" t="str">
        <f ca="1">IF(I345&lt;&gt;"",(J344-K344)*(1+($H$12-$H$13)/12),"")</f>
        <v/>
      </c>
      <c r="K345" s="33" t="str">
        <f ca="1">IF(J345&lt;&gt;"",-PMT(($H$12-$H$13)/12,12*$H$17,$J$28,0,1),"")</f>
        <v/>
      </c>
      <c r="L345" s="33" t="str">
        <f ca="1">IF(K345&lt;&gt;"",J345*$H$13/12,"")</f>
        <v/>
      </c>
    </row>
    <row r="346" spans="2:12" x14ac:dyDescent="0.3">
      <c r="B346" s="30">
        <f ca="1">IFERROR(IF(YEARFRAC($B$28,IF(DATE(YEAR(B345),MONTH(B345),15)&gt;B345,DATE(YEAR(B345),MONTH(B345),15),DATE(YEAR(B345),MONTH(B345)+1,1)))&gt;$H$16,"",IF(DATE(YEAR(B345),MONTH(B345),15)&gt;B345,DATE(YEAR(B345),MONTH(B345),15),DATE(YEAR(B345),MONTH(B345)+1,1))),"")</f>
        <v>46310</v>
      </c>
      <c r="C346" s="33">
        <f ca="1">IF(B346&lt;&gt;"",IF(AND(MONTH(B346)=1,DAY(B346)=1),C345*(1+$H$10),C345),"")</f>
        <v>75425.965692929458</v>
      </c>
      <c r="D346" s="33">
        <f ca="1">IF(C346&lt;&gt;"",C346*$H$8/24,"")</f>
        <v>188.56491423232364</v>
      </c>
      <c r="E346" s="33">
        <f ca="1">IF(D346&lt;&gt;"",C346*$H$9/24,"")</f>
        <v>94.282457116161822</v>
      </c>
      <c r="F346" s="33">
        <f ca="1">IF(E346&lt;&gt;"",F345*(1+$H$11-$H$13)^YEARFRAC(B345,B346,1)+D346+E346,"")</f>
        <v>169770.58907944802</v>
      </c>
      <c r="G346" s="33">
        <f ca="1">IF(E346&lt;&gt;"",F345*((1+$H$11)^YEARFRAC(B345,B346,1)-(1+$H$11-$H$13)^YEARFRAC(B345,B346,1)),"")</f>
        <v>123.8756518643101</v>
      </c>
      <c r="I346" s="30" t="str">
        <f ca="1">IFERROR(IF(YEARFRAC($I$28,DATE(YEAR(I345),MONTH(I345)+1,1))&gt;$H$17,"",DATE(YEAR(I345),MONTH(I345)+1,1)),"")</f>
        <v/>
      </c>
      <c r="J346" s="33" t="str">
        <f ca="1">IF(I346&lt;&gt;"",(J345-K345)*(1+($H$12-$H$13)/12),"")</f>
        <v/>
      </c>
      <c r="K346" s="33" t="str">
        <f ca="1">IF(J346&lt;&gt;"",-PMT(($H$12-$H$13)/12,12*$H$17,$J$28,0,1),"")</f>
        <v/>
      </c>
      <c r="L346" s="33" t="str">
        <f ca="1">IF(K346&lt;&gt;"",J346*$H$13/12,"")</f>
        <v/>
      </c>
    </row>
    <row r="347" spans="2:12" x14ac:dyDescent="0.3">
      <c r="B347" s="30">
        <f ca="1">IFERROR(IF(YEARFRAC($B$28,IF(DATE(YEAR(B346),MONTH(B346),15)&gt;B346,DATE(YEAR(B346),MONTH(B346),15),DATE(YEAR(B346),MONTH(B346)+1,1)))&gt;$H$16,"",IF(DATE(YEAR(B346),MONTH(B346),15)&gt;B346,DATE(YEAR(B346),MONTH(B346),15),DATE(YEAR(B346),MONTH(B346)+1,1))),"")</f>
        <v>46327</v>
      </c>
      <c r="C347" s="33">
        <f ca="1">IF(B347&lt;&gt;"",IF(AND(MONTH(B347)=1,DAY(B347)=1),C346*(1+$H$10),C346),"")</f>
        <v>75425.965692929458</v>
      </c>
      <c r="D347" s="33">
        <f ca="1">IF(C347&lt;&gt;"",C347*$H$8/24,"")</f>
        <v>188.56491423232364</v>
      </c>
      <c r="E347" s="33">
        <f ca="1">IF(D347&lt;&gt;"",C347*$H$9/24,"")</f>
        <v>94.282457116161822</v>
      </c>
      <c r="F347" s="33">
        <f ca="1">IF(E347&lt;&gt;"",F346*(1+$H$11-$H$13)^YEARFRAC(B346,B347,1)+D347+E347,"")</f>
        <v>170363.84289289603</v>
      </c>
      <c r="G347" s="33">
        <f ca="1">IF(E347&lt;&gt;"",F346*((1+$H$11)^YEARFRAC(B346,B347,1)-(1+$H$11-$H$13)^YEARFRAC(B346,B347,1)),"")</f>
        <v>150.95876560975452</v>
      </c>
      <c r="I347" s="30" t="str">
        <f ca="1">IFERROR(IF(YEARFRAC($I$28,DATE(YEAR(I346),MONTH(I346)+1,1))&gt;$H$17,"",DATE(YEAR(I346),MONTH(I346)+1,1)),"")</f>
        <v/>
      </c>
      <c r="J347" s="33" t="str">
        <f ca="1">IF(I347&lt;&gt;"",(J346-K346)*(1+($H$12-$H$13)/12),"")</f>
        <v/>
      </c>
      <c r="K347" s="33" t="str">
        <f ca="1">IF(J347&lt;&gt;"",-PMT(($H$12-$H$13)/12,12*$H$17,$J$28,0,1),"")</f>
        <v/>
      </c>
      <c r="L347" s="33" t="str">
        <f ca="1">IF(K347&lt;&gt;"",J347*$H$13/12,"")</f>
        <v/>
      </c>
    </row>
    <row r="348" spans="2:12" x14ac:dyDescent="0.3">
      <c r="B348" s="30">
        <f ca="1">IFERROR(IF(YEARFRAC($B$28,IF(DATE(YEAR(B347),MONTH(B347),15)&gt;B347,DATE(YEAR(B347),MONTH(B347),15),DATE(YEAR(B347),MONTH(B347)+1,1)))&gt;$H$16,"",IF(DATE(YEAR(B347),MONTH(B347),15)&gt;B347,DATE(YEAR(B347),MONTH(B347),15),DATE(YEAR(B347),MONTH(B347)+1,1))),"")</f>
        <v>46341</v>
      </c>
      <c r="C348" s="33">
        <f ca="1">IF(B348&lt;&gt;"",IF(AND(MONTH(B348)=1,DAY(B348)=1),C347*(1+$H$10),C347),"")</f>
        <v>75425.965692929458</v>
      </c>
      <c r="D348" s="33">
        <f ca="1">IF(C348&lt;&gt;"",C348*$H$8/24,"")</f>
        <v>188.56491423232364</v>
      </c>
      <c r="E348" s="33">
        <f ca="1">IF(D348&lt;&gt;"",C348*$H$9/24,"")</f>
        <v>94.282457116161822</v>
      </c>
      <c r="F348" s="33">
        <f ca="1">IF(E348&lt;&gt;"",F347*(1+$H$11-$H$13)^YEARFRAC(B347,B348,1)+D348+E348,"")</f>
        <v>170903.17102491989</v>
      </c>
      <c r="G348" s="33">
        <f ca="1">IF(E348&lt;&gt;"",F347*((1+$H$11)^YEARFRAC(B347,B348,1)-(1+$H$11-$H$13)^YEARFRAC(B347,B348,1)),"")</f>
        <v>124.70343637173899</v>
      </c>
      <c r="I348" s="30" t="str">
        <f ca="1">IFERROR(IF(YEARFRAC($I$28,DATE(YEAR(I347),MONTH(I347)+1,1))&gt;$H$17,"",DATE(YEAR(I347),MONTH(I347)+1,1)),"")</f>
        <v/>
      </c>
      <c r="J348" s="33" t="str">
        <f ca="1">IF(I348&lt;&gt;"",(J347-K347)*(1+($H$12-$H$13)/12),"")</f>
        <v/>
      </c>
      <c r="K348" s="33" t="str">
        <f ca="1">IF(J348&lt;&gt;"",-PMT(($H$12-$H$13)/12,12*$H$17,$J$28,0,1),"")</f>
        <v/>
      </c>
      <c r="L348" s="33" t="str">
        <f ca="1">IF(K348&lt;&gt;"",J348*$H$13/12,"")</f>
        <v/>
      </c>
    </row>
    <row r="349" spans="2:12" x14ac:dyDescent="0.3">
      <c r="B349" s="30">
        <f ca="1">IFERROR(IF(YEARFRAC($B$28,IF(DATE(YEAR(B348),MONTH(B348),15)&gt;B348,DATE(YEAR(B348),MONTH(B348),15),DATE(YEAR(B348),MONTH(B348)+1,1)))&gt;$H$16,"",IF(DATE(YEAR(B348),MONTH(B348),15)&gt;B348,DATE(YEAR(B348),MONTH(B348),15),DATE(YEAR(B348),MONTH(B348)+1,1))),"")</f>
        <v>46357</v>
      </c>
      <c r="C349" s="33">
        <f ca="1">IF(B349&lt;&gt;"",IF(AND(MONTH(B349)=1,DAY(B349)=1),C348*(1+$H$10),C348),"")</f>
        <v>75425.965692929458</v>
      </c>
      <c r="D349" s="33">
        <f ca="1">IF(C349&lt;&gt;"",C349*$H$8/24,"")</f>
        <v>188.56491423232364</v>
      </c>
      <c r="E349" s="33">
        <f ca="1">IF(D349&lt;&gt;"",C349*$H$9/24,"")</f>
        <v>94.282457116161822</v>
      </c>
      <c r="F349" s="33">
        <f ca="1">IF(E349&lt;&gt;"",F348*(1+$H$11-$H$13)^YEARFRAC(B348,B349,1)+D349+E349,"")</f>
        <v>171480.0988178433</v>
      </c>
      <c r="G349" s="33">
        <f ca="1">IF(E349&lt;&gt;"",F348*((1+$H$11)^YEARFRAC(B348,B349,1)-(1+$H$11-$H$13)^YEARFRAC(B348,B349,1)),"")</f>
        <v>143.00758148390878</v>
      </c>
      <c r="I349" s="30" t="str">
        <f ca="1">IFERROR(IF(YEARFRAC($I$28,DATE(YEAR(I348),MONTH(I348)+1,1))&gt;$H$17,"",DATE(YEAR(I348),MONTH(I348)+1,1)),"")</f>
        <v/>
      </c>
      <c r="J349" s="33" t="str">
        <f ca="1">IF(I349&lt;&gt;"",(J348-K348)*(1+($H$12-$H$13)/12),"")</f>
        <v/>
      </c>
      <c r="K349" s="33" t="str">
        <f ca="1">IF(J349&lt;&gt;"",-PMT(($H$12-$H$13)/12,12*$H$17,$J$28,0,1),"")</f>
        <v/>
      </c>
      <c r="L349" s="33" t="str">
        <f ca="1">IF(K349&lt;&gt;"",J349*$H$13/12,"")</f>
        <v/>
      </c>
    </row>
    <row r="350" spans="2:12" x14ac:dyDescent="0.3">
      <c r="B350" s="30">
        <f ca="1">IFERROR(IF(YEARFRAC($B$28,IF(DATE(YEAR(B349),MONTH(B349),15)&gt;B349,DATE(YEAR(B349),MONTH(B349),15),DATE(YEAR(B349),MONTH(B349)+1,1)))&gt;$H$16,"",IF(DATE(YEAR(B349),MONTH(B349),15)&gt;B349,DATE(YEAR(B349),MONTH(B349),15),DATE(YEAR(B349),MONTH(B349)+1,1))),"")</f>
        <v>46371</v>
      </c>
      <c r="C350" s="33">
        <f ca="1">IF(B350&lt;&gt;"",IF(AND(MONTH(B350)=1,DAY(B350)=1),C349*(1+$H$10),C349),"")</f>
        <v>75425.965692929458</v>
      </c>
      <c r="D350" s="33">
        <f ca="1">IF(C350&lt;&gt;"",C350*$H$8/24,"")</f>
        <v>188.56491423232364</v>
      </c>
      <c r="E350" s="33">
        <f ca="1">IF(D350&lt;&gt;"",C350*$H$9/24,"")</f>
        <v>94.282457116161822</v>
      </c>
      <c r="F350" s="33">
        <f ca="1">IF(E350&lt;&gt;"",F349*(1+$H$11-$H$13)^YEARFRAC(B349,B350,1)+D350+E350,"")</f>
        <v>172021.10746002634</v>
      </c>
      <c r="G350" s="33">
        <f ca="1">IF(E350&lt;&gt;"",F349*((1+$H$11)^YEARFRAC(B349,B350,1)-(1+$H$11-$H$13)^YEARFRAC(B349,B350,1)),"")</f>
        <v>125.52051672956321</v>
      </c>
      <c r="I350" s="30" t="str">
        <f ca="1">IFERROR(IF(YEARFRAC($I$28,DATE(YEAR(I349),MONTH(I349)+1,1))&gt;$H$17,"",DATE(YEAR(I349),MONTH(I349)+1,1)),"")</f>
        <v/>
      </c>
      <c r="J350" s="33" t="str">
        <f ca="1">IF(I350&lt;&gt;"",(J349-K349)*(1+($H$12-$H$13)/12),"")</f>
        <v/>
      </c>
      <c r="K350" s="33" t="str">
        <f ca="1">IF(J350&lt;&gt;"",-PMT(($H$12-$H$13)/12,12*$H$17,$J$28,0,1),"")</f>
        <v/>
      </c>
      <c r="L350" s="33" t="str">
        <f ca="1">IF(K350&lt;&gt;"",J350*$H$13/12,"")</f>
        <v/>
      </c>
    </row>
    <row r="351" spans="2:12" x14ac:dyDescent="0.3">
      <c r="B351" s="30">
        <f ca="1">IFERROR(IF(YEARFRAC($B$28,IF(DATE(YEAR(B350),MONTH(B350),15)&gt;B350,DATE(YEAR(B350),MONTH(B350),15),DATE(YEAR(B350),MONTH(B350)+1,1)))&gt;$H$16,"",IF(DATE(YEAR(B350),MONTH(B350),15)&gt;B350,DATE(YEAR(B350),MONTH(B350),15),DATE(YEAR(B350),MONTH(B350)+1,1))),"")</f>
        <v>46388</v>
      </c>
      <c r="C351" s="33">
        <f ca="1">IF(B351&lt;&gt;"",IF(AND(MONTH(B351)=1,DAY(B351)=1),C350*(1+$H$10),C350),"")</f>
        <v>79197.263977575931</v>
      </c>
      <c r="D351" s="33">
        <f ca="1">IF(C351&lt;&gt;"",C351*$H$8/24,"")</f>
        <v>197.99315994393984</v>
      </c>
      <c r="E351" s="33">
        <f ca="1">IF(D351&lt;&gt;"",C351*$H$9/24,"")</f>
        <v>98.996579971969922</v>
      </c>
      <c r="F351" s="33">
        <f ca="1">IF(E351&lt;&gt;"",F350*(1+$H$11-$H$13)^YEARFRAC(B350,B351,1)+D351+E351,"")</f>
        <v>172632.61846197132</v>
      </c>
      <c r="G351" s="33">
        <f ca="1">IF(E351&lt;&gt;"",F350*((1+$H$11)^YEARFRAC(B350,B351,1)-(1+$H$11-$H$13)^YEARFRAC(B350,B351,1)),"")</f>
        <v>152.95991008687702</v>
      </c>
      <c r="I351" s="30" t="str">
        <f ca="1">IFERROR(IF(YEARFRAC($I$28,DATE(YEAR(I350),MONTH(I350)+1,1))&gt;$H$17,"",DATE(YEAR(I350),MONTH(I350)+1,1)),"")</f>
        <v/>
      </c>
      <c r="J351" s="33" t="str">
        <f ca="1">IF(I351&lt;&gt;"",(J350-K350)*(1+($H$12-$H$13)/12),"")</f>
        <v/>
      </c>
      <c r="K351" s="33" t="str">
        <f ca="1">IF(J351&lt;&gt;"",-PMT(($H$12-$H$13)/12,12*$H$17,$J$28,0,1),"")</f>
        <v/>
      </c>
      <c r="L351" s="33" t="str">
        <f ca="1">IF(K351&lt;&gt;"",J351*$H$13/12,"")</f>
        <v/>
      </c>
    </row>
    <row r="352" spans="2:12" x14ac:dyDescent="0.3">
      <c r="B352" s="30">
        <f ca="1">IFERROR(IF(YEARFRAC($B$28,IF(DATE(YEAR(B351),MONTH(B351),15)&gt;B351,DATE(YEAR(B351),MONTH(B351),15),DATE(YEAR(B351),MONTH(B351)+1,1)))&gt;$H$16,"",IF(DATE(YEAR(B351),MONTH(B351),15)&gt;B351,DATE(YEAR(B351),MONTH(B351),15),DATE(YEAR(B351),MONTH(B351)+1,1))),"")</f>
        <v>46402</v>
      </c>
      <c r="C352" s="33">
        <f ca="1">IF(B352&lt;&gt;"",IF(AND(MONTH(B352)=1,DAY(B352)=1),C351*(1+$H$10),C351),"")</f>
        <v>79197.263977575931</v>
      </c>
      <c r="D352" s="33">
        <f ca="1">IF(C352&lt;&gt;"",C352*$H$8/24,"")</f>
        <v>197.99315994393984</v>
      </c>
      <c r="E352" s="33">
        <f ca="1">IF(D352&lt;&gt;"",C352*$H$9/24,"")</f>
        <v>98.996579971969922</v>
      </c>
      <c r="F352" s="33">
        <f ca="1">IF(E352&lt;&gt;"",F351*(1+$H$11-$H$13)^YEARFRAC(B351,B352,1)+D352+E352,"")</f>
        <v>173189.50457748343</v>
      </c>
      <c r="G352" s="33">
        <f ca="1">IF(E352&lt;&gt;"",F351*((1+$H$11)^YEARFRAC(B351,B352,1)-(1+$H$11-$H$13)^YEARFRAC(B351,B352,1)),"")</f>
        <v>126.36414151325074</v>
      </c>
      <c r="I352" s="30" t="str">
        <f ca="1">IFERROR(IF(YEARFRAC($I$28,DATE(YEAR(I351),MONTH(I351)+1,1))&gt;$H$17,"",DATE(YEAR(I351),MONTH(I351)+1,1)),"")</f>
        <v/>
      </c>
      <c r="J352" s="33" t="str">
        <f ca="1">IF(I352&lt;&gt;"",(J351-K351)*(1+($H$12-$H$13)/12),"")</f>
        <v/>
      </c>
      <c r="K352" s="33" t="str">
        <f ca="1">IF(J352&lt;&gt;"",-PMT(($H$12-$H$13)/12,12*$H$17,$J$28,0,1),"")</f>
        <v/>
      </c>
      <c r="L352" s="33" t="str">
        <f ca="1">IF(K352&lt;&gt;"",J352*$H$13/12,"")</f>
        <v/>
      </c>
    </row>
    <row r="353" spans="2:12" x14ac:dyDescent="0.3">
      <c r="B353" s="30">
        <f ca="1">IFERROR(IF(YEARFRAC($B$28,IF(DATE(YEAR(B352),MONTH(B352),15)&gt;B352,DATE(YEAR(B352),MONTH(B352),15),DATE(YEAR(B352),MONTH(B352)+1,1)))&gt;$H$16,"",IF(DATE(YEAR(B352),MONTH(B352),15)&gt;B352,DATE(YEAR(B352),MONTH(B352),15),DATE(YEAR(B352),MONTH(B352)+1,1))),"")</f>
        <v>46419</v>
      </c>
      <c r="C353" s="33">
        <f ca="1">IF(B353&lt;&gt;"",IF(AND(MONTH(B353)=1,DAY(B353)=1),C352*(1+$H$10),C352),"")</f>
        <v>79197.263977575931</v>
      </c>
      <c r="D353" s="33">
        <f ca="1">IF(C353&lt;&gt;"",C353*$H$8/24,"")</f>
        <v>197.99315994393984</v>
      </c>
      <c r="E353" s="33">
        <f ca="1">IF(D353&lt;&gt;"",C353*$H$9/24,"")</f>
        <v>98.996579971969922</v>
      </c>
      <c r="F353" s="33">
        <f ca="1">IF(E353&lt;&gt;"",F352*(1+$H$11-$H$13)^YEARFRAC(B352,B353,1)+D353+E353,"")</f>
        <v>173803.15186224485</v>
      </c>
      <c r="G353" s="33">
        <f ca="1">IF(E353&lt;&gt;"",F352*((1+$H$11)^YEARFRAC(B352,B353,1)-(1+$H$11-$H$13)^YEARFRAC(B352,B353,1)),"")</f>
        <v>153.99884025463874</v>
      </c>
      <c r="I353" s="30" t="str">
        <f ca="1">IFERROR(IF(YEARFRAC($I$28,DATE(YEAR(I352),MONTH(I352)+1,1))&gt;$H$17,"",DATE(YEAR(I352),MONTH(I352)+1,1)),"")</f>
        <v/>
      </c>
      <c r="J353" s="33" t="str">
        <f ca="1">IF(I353&lt;&gt;"",(J352-K352)*(1+($H$12-$H$13)/12),"")</f>
        <v/>
      </c>
      <c r="K353" s="33" t="str">
        <f ca="1">IF(J353&lt;&gt;"",-PMT(($H$12-$H$13)/12,12*$H$17,$J$28,0,1),"")</f>
        <v/>
      </c>
      <c r="L353" s="33" t="str">
        <f ca="1">IF(K353&lt;&gt;"",J353*$H$13/12,"")</f>
        <v/>
      </c>
    </row>
    <row r="354" spans="2:12" x14ac:dyDescent="0.3">
      <c r="B354" s="30">
        <f ca="1">IFERROR(IF(YEARFRAC($B$28,IF(DATE(YEAR(B353),MONTH(B353),15)&gt;B353,DATE(YEAR(B353),MONTH(B353),15),DATE(YEAR(B353),MONTH(B353)+1,1)))&gt;$H$16,"",IF(DATE(YEAR(B353),MONTH(B353),15)&gt;B353,DATE(YEAR(B353),MONTH(B353),15),DATE(YEAR(B353),MONTH(B353)+1,1))),"")</f>
        <v>46433</v>
      </c>
      <c r="C354" s="33">
        <f ca="1">IF(B354&lt;&gt;"",IF(AND(MONTH(B354)=1,DAY(B354)=1),C353*(1+$H$10),C353),"")</f>
        <v>79197.263977575931</v>
      </c>
      <c r="D354" s="33">
        <f ca="1">IF(C354&lt;&gt;"",C354*$H$8/24,"")</f>
        <v>197.99315994393984</v>
      </c>
      <c r="E354" s="33">
        <f ca="1">IF(D354&lt;&gt;"",C354*$H$9/24,"")</f>
        <v>98.996579971969922</v>
      </c>
      <c r="F354" s="33">
        <f ca="1">IF(E354&lt;&gt;"",F353*(1+$H$11-$H$13)^YEARFRAC(B353,B354,1)+D354+E354,"")</f>
        <v>174361.80020201651</v>
      </c>
      <c r="G354" s="33">
        <f ca="1">IF(E354&lt;&gt;"",F353*((1+$H$11)^YEARFRAC(B353,B354,1)-(1+$H$11-$H$13)^YEARFRAC(B353,B354,1)),"")</f>
        <v>127.22095206015636</v>
      </c>
      <c r="I354" s="30" t="str">
        <f ca="1">IFERROR(IF(YEARFRAC($I$28,DATE(YEAR(I353),MONTH(I353)+1,1))&gt;$H$17,"",DATE(YEAR(I353),MONTH(I353)+1,1)),"")</f>
        <v/>
      </c>
      <c r="J354" s="33" t="str">
        <f ca="1">IF(I354&lt;&gt;"",(J353-K353)*(1+($H$12-$H$13)/12),"")</f>
        <v/>
      </c>
      <c r="K354" s="33" t="str">
        <f ca="1">IF(J354&lt;&gt;"",-PMT(($H$12-$H$13)/12,12*$H$17,$J$28,0,1),"")</f>
        <v/>
      </c>
      <c r="L354" s="33" t="str">
        <f ca="1">IF(K354&lt;&gt;"",J354*$H$13/12,"")</f>
        <v/>
      </c>
    </row>
    <row r="355" spans="2:12" x14ac:dyDescent="0.3">
      <c r="B355" s="30">
        <f ca="1">IFERROR(IF(YEARFRAC($B$28,IF(DATE(YEAR(B354),MONTH(B354),15)&gt;B354,DATE(YEAR(B354),MONTH(B354),15),DATE(YEAR(B354),MONTH(B354)+1,1)))&gt;$H$16,"",IF(DATE(YEAR(B354),MONTH(B354),15)&gt;B354,DATE(YEAR(B354),MONTH(B354),15),DATE(YEAR(B354),MONTH(B354)+1,1))),"")</f>
        <v>46447</v>
      </c>
      <c r="C355" s="33">
        <f ca="1">IF(B355&lt;&gt;"",IF(AND(MONTH(B355)=1,DAY(B355)=1),C354*(1+$H$10),C354),"")</f>
        <v>79197.263977575931</v>
      </c>
      <c r="D355" s="33">
        <f ca="1">IF(C355&lt;&gt;"",C355*$H$8/24,"")</f>
        <v>197.99315994393984</v>
      </c>
      <c r="E355" s="33">
        <f ca="1">IF(D355&lt;&gt;"",C355*$H$9/24,"")</f>
        <v>98.996579971969922</v>
      </c>
      <c r="F355" s="33">
        <f ca="1">IF(E355&lt;&gt;"",F354*(1+$H$11-$H$13)^YEARFRAC(B354,B355,1)+D355+E355,"")</f>
        <v>174921.28958028968</v>
      </c>
      <c r="G355" s="33">
        <f ca="1">IF(E355&lt;&gt;"",F354*((1+$H$11)^YEARFRAC(B354,B355,1)-(1+$H$11-$H$13)^YEARFRAC(B354,B355,1)),"")</f>
        <v>127.62987314640289</v>
      </c>
      <c r="I355" s="30" t="str">
        <f ca="1">IFERROR(IF(YEARFRAC($I$28,DATE(YEAR(I354),MONTH(I354)+1,1))&gt;$H$17,"",DATE(YEAR(I354),MONTH(I354)+1,1)),"")</f>
        <v/>
      </c>
      <c r="J355" s="33" t="str">
        <f ca="1">IF(I355&lt;&gt;"",(J354-K354)*(1+($H$12-$H$13)/12),"")</f>
        <v/>
      </c>
      <c r="K355" s="33" t="str">
        <f ca="1">IF(J355&lt;&gt;"",-PMT(($H$12-$H$13)/12,12*$H$17,$J$28,0,1),"")</f>
        <v/>
      </c>
      <c r="L355" s="33" t="str">
        <f ca="1">IF(K355&lt;&gt;"",J355*$H$13/12,"")</f>
        <v/>
      </c>
    </row>
    <row r="356" spans="2:12" x14ac:dyDescent="0.3">
      <c r="B356" s="30">
        <f ca="1">IFERROR(IF(YEARFRAC($B$28,IF(DATE(YEAR(B355),MONTH(B355),15)&gt;B355,DATE(YEAR(B355),MONTH(B355),15),DATE(YEAR(B355),MONTH(B355)+1,1)))&gt;$H$16,"",IF(DATE(YEAR(B355),MONTH(B355),15)&gt;B355,DATE(YEAR(B355),MONTH(B355),15),DATE(YEAR(B355),MONTH(B355)+1,1))),"")</f>
        <v>46461</v>
      </c>
      <c r="C356" s="33">
        <f ca="1">IF(B356&lt;&gt;"",IF(AND(MONTH(B356)=1,DAY(B356)=1),C355*(1+$H$10),C355),"")</f>
        <v>79197.263977575931</v>
      </c>
      <c r="D356" s="33">
        <f ca="1">IF(C356&lt;&gt;"",C356*$H$8/24,"")</f>
        <v>197.99315994393984</v>
      </c>
      <c r="E356" s="33">
        <f ca="1">IF(D356&lt;&gt;"",C356*$H$9/24,"")</f>
        <v>98.996579971969922</v>
      </c>
      <c r="F356" s="33">
        <f ca="1">IF(E356&lt;&gt;"",F355*(1+$H$11-$H$13)^YEARFRAC(B355,B356,1)+D356+E356,"")</f>
        <v>175481.6212632379</v>
      </c>
      <c r="G356" s="33">
        <f ca="1">IF(E356&lt;&gt;"",F355*((1+$H$11)^YEARFRAC(B355,B356,1)-(1+$H$11-$H$13)^YEARFRAC(B355,B356,1)),"")</f>
        <v>128.03940985853268</v>
      </c>
      <c r="I356" s="30" t="str">
        <f ca="1">IFERROR(IF(YEARFRAC($I$28,DATE(YEAR(I355),MONTH(I355)+1,1))&gt;$H$17,"",DATE(YEAR(I355),MONTH(I355)+1,1)),"")</f>
        <v/>
      </c>
      <c r="J356" s="33" t="str">
        <f ca="1">IF(I356&lt;&gt;"",(J355-K355)*(1+($H$12-$H$13)/12),"")</f>
        <v/>
      </c>
      <c r="K356" s="33" t="str">
        <f ca="1">IF(J356&lt;&gt;"",-PMT(($H$12-$H$13)/12,12*$H$17,$J$28,0,1),"")</f>
        <v/>
      </c>
      <c r="L356" s="33" t="str">
        <f ca="1">IF(K356&lt;&gt;"",J356*$H$13/12,"")</f>
        <v/>
      </c>
    </row>
    <row r="357" spans="2:12" x14ac:dyDescent="0.3">
      <c r="B357" s="30">
        <f ca="1">IFERROR(IF(YEARFRAC($B$28,IF(DATE(YEAR(B356),MONTH(B356),15)&gt;B356,DATE(YEAR(B356),MONTH(B356),15),DATE(YEAR(B356),MONTH(B356)+1,1)))&gt;$H$16,"",IF(DATE(YEAR(B356),MONTH(B356),15)&gt;B356,DATE(YEAR(B356),MONTH(B356),15),DATE(YEAR(B356),MONTH(B356)+1,1))),"")</f>
        <v>46478</v>
      </c>
      <c r="C357" s="33">
        <f ca="1">IF(B357&lt;&gt;"",IF(AND(MONTH(B357)=1,DAY(B357)=1),C356*(1+$H$10),C356),"")</f>
        <v>79197.263977575931</v>
      </c>
      <c r="D357" s="33">
        <f ca="1">IF(C357&lt;&gt;"",C357*$H$8/24,"")</f>
        <v>197.99315994393984</v>
      </c>
      <c r="E357" s="33">
        <f ca="1">IF(D357&lt;&gt;"",C357*$H$9/24,"")</f>
        <v>98.996579971969922</v>
      </c>
      <c r="F357" s="33">
        <f ca="1">IF(E357&lt;&gt;"",F356*(1+$H$11-$H$13)^YEARFRAC(B356,B357,1)+D357+E357,"")</f>
        <v>176099.45942575479</v>
      </c>
      <c r="G357" s="33">
        <f ca="1">IF(E357&lt;&gt;"",F356*((1+$H$11)^YEARFRAC(B356,B357,1)-(1+$H$11-$H$13)^YEARFRAC(B356,B357,1)),"")</f>
        <v>156.03697364035193</v>
      </c>
      <c r="I357" s="30" t="str">
        <f ca="1">IFERROR(IF(YEARFRAC($I$28,DATE(YEAR(I356),MONTH(I356)+1,1))&gt;$H$17,"",DATE(YEAR(I356),MONTH(I356)+1,1)),"")</f>
        <v/>
      </c>
      <c r="J357" s="33" t="str">
        <f ca="1">IF(I357&lt;&gt;"",(J356-K356)*(1+($H$12-$H$13)/12),"")</f>
        <v/>
      </c>
      <c r="K357" s="33" t="str">
        <f ca="1">IF(J357&lt;&gt;"",-PMT(($H$12-$H$13)/12,12*$H$17,$J$28,0,1),"")</f>
        <v/>
      </c>
      <c r="L357" s="33" t="str">
        <f ca="1">IF(K357&lt;&gt;"",J357*$H$13/12,"")</f>
        <v/>
      </c>
    </row>
    <row r="358" spans="2:12" x14ac:dyDescent="0.3">
      <c r="B358" s="30">
        <f ca="1">IFERROR(IF(YEARFRAC($B$28,IF(DATE(YEAR(B357),MONTH(B357),15)&gt;B357,DATE(YEAR(B357),MONTH(B357),15),DATE(YEAR(B357),MONTH(B357)+1,1)))&gt;$H$16,"",IF(DATE(YEAR(B357),MONTH(B357),15)&gt;B357,DATE(YEAR(B357),MONTH(B357),15),DATE(YEAR(B357),MONTH(B357)+1,1))),"")</f>
        <v>46492</v>
      </c>
      <c r="C358" s="33">
        <f ca="1">IF(B358&lt;&gt;"",IF(AND(MONTH(B358)=1,DAY(B358)=1),C357*(1+$H$10),C357),"")</f>
        <v>79197.263977575931</v>
      </c>
      <c r="D358" s="33">
        <f ca="1">IF(C358&lt;&gt;"",C358*$H$8/24,"")</f>
        <v>197.99315994393984</v>
      </c>
      <c r="E358" s="33">
        <f ca="1">IF(D358&lt;&gt;"",C358*$H$9/24,"")</f>
        <v>98.996579971969922</v>
      </c>
      <c r="F358" s="33">
        <f ca="1">IF(E358&lt;&gt;"",F357*(1+$H$11-$H$13)^YEARFRAC(B357,B358,1)+D358+E358,"")</f>
        <v>176661.56482954093</v>
      </c>
      <c r="G358" s="33">
        <f ca="1">IF(E358&lt;&gt;"",F357*((1+$H$11)^YEARFRAC(B357,B358,1)-(1+$H$11-$H$13)^YEARFRAC(B357,B358,1)),"")</f>
        <v>128.9018101534792</v>
      </c>
      <c r="I358" s="30" t="str">
        <f ca="1">IFERROR(IF(YEARFRAC($I$28,DATE(YEAR(I357),MONTH(I357)+1,1))&gt;$H$17,"",DATE(YEAR(I357),MONTH(I357)+1,1)),"")</f>
        <v/>
      </c>
      <c r="J358" s="33" t="str">
        <f ca="1">IF(I358&lt;&gt;"",(J357-K357)*(1+($H$12-$H$13)/12),"")</f>
        <v/>
      </c>
      <c r="K358" s="33" t="str">
        <f ca="1">IF(J358&lt;&gt;"",-PMT(($H$12-$H$13)/12,12*$H$17,$J$28,0,1),"")</f>
        <v/>
      </c>
      <c r="L358" s="33" t="str">
        <f ca="1">IF(K358&lt;&gt;"",J358*$H$13/12,"")</f>
        <v/>
      </c>
    </row>
    <row r="359" spans="2:12" x14ac:dyDescent="0.3">
      <c r="B359" s="30">
        <f ca="1">IFERROR(IF(YEARFRAC($B$28,IF(DATE(YEAR(B358),MONTH(B358),15)&gt;B358,DATE(YEAR(B358),MONTH(B358),15),DATE(YEAR(B358),MONTH(B358)+1,1)))&gt;$H$16,"",IF(DATE(YEAR(B358),MONTH(B358),15)&gt;B358,DATE(YEAR(B358),MONTH(B358),15),DATE(YEAR(B358),MONTH(B358)+1,1))),"")</f>
        <v>46508</v>
      </c>
      <c r="C359" s="33">
        <f ca="1">IF(B359&lt;&gt;"",IF(AND(MONTH(B359)=1,DAY(B359)=1),C358*(1+$H$10),C358),"")</f>
        <v>79197.263977575931</v>
      </c>
      <c r="D359" s="33">
        <f ca="1">IF(C359&lt;&gt;"",C359*$H$8/24,"")</f>
        <v>197.99315994393984</v>
      </c>
      <c r="E359" s="33">
        <f ca="1">IF(D359&lt;&gt;"",C359*$H$9/24,"")</f>
        <v>98.996579971969922</v>
      </c>
      <c r="F359" s="33">
        <f ca="1">IF(E359&lt;&gt;"",F358*(1+$H$11-$H$13)^YEARFRAC(B358,B359,1)+D359+E359,"")</f>
        <v>177262.54370640259</v>
      </c>
      <c r="G359" s="33">
        <f ca="1">IF(E359&lt;&gt;"",F358*((1+$H$11)^YEARFRAC(B358,B359,1)-(1+$H$11-$H$13)^YEARFRAC(B358,B359,1)),"")</f>
        <v>147.82606417379816</v>
      </c>
      <c r="I359" s="30" t="str">
        <f ca="1">IFERROR(IF(YEARFRAC($I$28,DATE(YEAR(I358),MONTH(I358)+1,1))&gt;$H$17,"",DATE(YEAR(I358),MONTH(I358)+1,1)),"")</f>
        <v/>
      </c>
      <c r="J359" s="33" t="str">
        <f ca="1">IF(I359&lt;&gt;"",(J358-K358)*(1+($H$12-$H$13)/12),"")</f>
        <v/>
      </c>
      <c r="K359" s="33" t="str">
        <f ca="1">IF(J359&lt;&gt;"",-PMT(($H$12-$H$13)/12,12*$H$17,$J$28,0,1),"")</f>
        <v/>
      </c>
      <c r="L359" s="33" t="str">
        <f ca="1">IF(K359&lt;&gt;"",J359*$H$13/12,"")</f>
        <v/>
      </c>
    </row>
    <row r="360" spans="2:12" x14ac:dyDescent="0.3">
      <c r="B360" s="30">
        <f ca="1">IFERROR(IF(YEARFRAC($B$28,IF(DATE(YEAR(B359),MONTH(B359),15)&gt;B359,DATE(YEAR(B359),MONTH(B359),15),DATE(YEAR(B359),MONTH(B359)+1,1)))&gt;$H$16,"",IF(DATE(YEAR(B359),MONTH(B359),15)&gt;B359,DATE(YEAR(B359),MONTH(B359),15),DATE(YEAR(B359),MONTH(B359)+1,1))),"")</f>
        <v>46522</v>
      </c>
      <c r="C360" s="33">
        <f ca="1">IF(B360&lt;&gt;"",IF(AND(MONTH(B360)=1,DAY(B360)=1),C359*(1+$H$10),C359),"")</f>
        <v>79197.263977575931</v>
      </c>
      <c r="D360" s="33">
        <f ca="1">IF(C360&lt;&gt;"",C360*$H$8/24,"")</f>
        <v>197.99315994393984</v>
      </c>
      <c r="E360" s="33">
        <f ca="1">IF(D360&lt;&gt;"",C360*$H$9/24,"")</f>
        <v>98.996579971969922</v>
      </c>
      <c r="F360" s="33">
        <f ca="1">IF(E360&lt;&gt;"",F359*(1+$H$11-$H$13)^YEARFRAC(B359,B360,1)+D360+E360,"")</f>
        <v>177826.40011988638</v>
      </c>
      <c r="G360" s="33">
        <f ca="1">IF(E360&lt;&gt;"",F359*((1+$H$11)^YEARFRAC(B359,B360,1)-(1+$H$11-$H$13)^YEARFRAC(B359,B360,1)),"")</f>
        <v>129.75316807147308</v>
      </c>
      <c r="I360" s="30" t="str">
        <f ca="1">IFERROR(IF(YEARFRAC($I$28,DATE(YEAR(I359),MONTH(I359)+1,1))&gt;$H$17,"",DATE(YEAR(I359),MONTH(I359)+1,1)),"")</f>
        <v/>
      </c>
      <c r="J360" s="33" t="str">
        <f ca="1">IF(I360&lt;&gt;"",(J359-K359)*(1+($H$12-$H$13)/12),"")</f>
        <v/>
      </c>
      <c r="K360" s="33" t="str">
        <f ca="1">IF(J360&lt;&gt;"",-PMT(($H$12-$H$13)/12,12*$H$17,$J$28,0,1),"")</f>
        <v/>
      </c>
      <c r="L360" s="33" t="str">
        <f ca="1">IF(K360&lt;&gt;"",J360*$H$13/12,"")</f>
        <v/>
      </c>
    </row>
    <row r="361" spans="2:12" x14ac:dyDescent="0.3">
      <c r="B361" s="30">
        <f ca="1">IFERROR(IF(YEARFRAC($B$28,IF(DATE(YEAR(B360),MONTH(B360),15)&gt;B360,DATE(YEAR(B360),MONTH(B360),15),DATE(YEAR(B360),MONTH(B360)+1,1)))&gt;$H$16,"",IF(DATE(YEAR(B360),MONTH(B360),15)&gt;B360,DATE(YEAR(B360),MONTH(B360),15),DATE(YEAR(B360),MONTH(B360)+1,1))),"")</f>
        <v>46539</v>
      </c>
      <c r="C361" s="33">
        <f ca="1">IF(B361&lt;&gt;"",IF(AND(MONTH(B361)=1,DAY(B361)=1),C360*(1+$H$10),C360),"")</f>
        <v>79197.263977575931</v>
      </c>
      <c r="D361" s="33">
        <f ca="1">IF(C361&lt;&gt;"",C361*$H$8/24,"")</f>
        <v>197.99315994393984</v>
      </c>
      <c r="E361" s="33">
        <f ca="1">IF(D361&lt;&gt;"",C361*$H$9/24,"")</f>
        <v>98.996579971969922</v>
      </c>
      <c r="F361" s="33">
        <f ca="1">IF(E361&lt;&gt;"",F360*(1+$H$11-$H$13)^YEARFRAC(B360,B361,1)+D361+E361,"")</f>
        <v>178448.52544701964</v>
      </c>
      <c r="G361" s="33">
        <f ca="1">IF(E361&lt;&gt;"",F360*((1+$H$11)^YEARFRAC(B360,B361,1)-(1+$H$11-$H$13)^YEARFRAC(B360,B361,1)),"")</f>
        <v>158.12193384309859</v>
      </c>
      <c r="I361" s="30" t="str">
        <f ca="1">IFERROR(IF(YEARFRAC($I$28,DATE(YEAR(I360),MONTH(I360)+1,1))&gt;$H$17,"",DATE(YEAR(I360),MONTH(I360)+1,1)),"")</f>
        <v/>
      </c>
      <c r="J361" s="33" t="str">
        <f ca="1">IF(I361&lt;&gt;"",(J360-K360)*(1+($H$12-$H$13)/12),"")</f>
        <v/>
      </c>
      <c r="K361" s="33" t="str">
        <f ca="1">IF(J361&lt;&gt;"",-PMT(($H$12-$H$13)/12,12*$H$17,$J$28,0,1),"")</f>
        <v/>
      </c>
      <c r="L361" s="33" t="str">
        <f ca="1">IF(K361&lt;&gt;"",J361*$H$13/12,"")</f>
        <v/>
      </c>
    </row>
    <row r="362" spans="2:12" x14ac:dyDescent="0.3">
      <c r="B362" s="30">
        <f ca="1">IFERROR(IF(YEARFRAC($B$28,IF(DATE(YEAR(B361),MONTH(B361),15)&gt;B361,DATE(YEAR(B361),MONTH(B361),15),DATE(YEAR(B361),MONTH(B361)+1,1)))&gt;$H$16,"",IF(DATE(YEAR(B361),MONTH(B361),15)&gt;B361,DATE(YEAR(B361),MONTH(B361),15),DATE(YEAR(B361),MONTH(B361)+1,1))),"")</f>
        <v>46553</v>
      </c>
      <c r="C362" s="33">
        <f ca="1">IF(B362&lt;&gt;"",IF(AND(MONTH(B362)=1,DAY(B362)=1),C361*(1+$H$10),C361),"")</f>
        <v>79197.263977575931</v>
      </c>
      <c r="D362" s="33">
        <f ca="1">IF(C362&lt;&gt;"",C362*$H$8/24,"")</f>
        <v>197.99315994393984</v>
      </c>
      <c r="E362" s="33">
        <f ca="1">IF(D362&lt;&gt;"",C362*$H$9/24,"")</f>
        <v>98.996579971969922</v>
      </c>
      <c r="F362" s="33">
        <f ca="1">IF(E362&lt;&gt;"",F361*(1+$H$11-$H$13)^YEARFRAC(B361,B362,1)+D362+E362,"")</f>
        <v>179014.16734205757</v>
      </c>
      <c r="G362" s="33">
        <f ca="1">IF(E362&lt;&gt;"",F361*((1+$H$11)^YEARFRAC(B361,B362,1)-(1+$H$11-$H$13)^YEARFRAC(B361,B362,1)),"")</f>
        <v>130.62128654084844</v>
      </c>
      <c r="I362" s="30" t="str">
        <f ca="1">IFERROR(IF(YEARFRAC($I$28,DATE(YEAR(I361),MONTH(I361)+1,1))&gt;$H$17,"",DATE(YEAR(I361),MONTH(I361)+1,1)),"")</f>
        <v/>
      </c>
      <c r="J362" s="33" t="str">
        <f ca="1">IF(I362&lt;&gt;"",(J361-K361)*(1+($H$12-$H$13)/12),"")</f>
        <v/>
      </c>
      <c r="K362" s="33" t="str">
        <f ca="1">IF(J362&lt;&gt;"",-PMT(($H$12-$H$13)/12,12*$H$17,$J$28,0,1),"")</f>
        <v/>
      </c>
      <c r="L362" s="33" t="str">
        <f ca="1">IF(K362&lt;&gt;"",J362*$H$13/12,"")</f>
        <v/>
      </c>
    </row>
    <row r="363" spans="2:12" x14ac:dyDescent="0.3">
      <c r="B363" s="30">
        <f ca="1">IFERROR(IF(YEARFRAC($B$28,IF(DATE(YEAR(B362),MONTH(B362),15)&gt;B362,DATE(YEAR(B362),MONTH(B362),15),DATE(YEAR(B362),MONTH(B362)+1,1)))&gt;$H$16,"",IF(DATE(YEAR(B362),MONTH(B362),15)&gt;B362,DATE(YEAR(B362),MONTH(B362),15),DATE(YEAR(B362),MONTH(B362)+1,1))),"")</f>
        <v>46569</v>
      </c>
      <c r="C363" s="33">
        <f ca="1">IF(B363&lt;&gt;"",IF(AND(MONTH(B363)=1,DAY(B363)=1),C362*(1+$H$10),C362),"")</f>
        <v>79197.263977575931</v>
      </c>
      <c r="D363" s="33">
        <f ca="1">IF(C363&lt;&gt;"",C363*$H$8/24,"")</f>
        <v>197.99315994393984</v>
      </c>
      <c r="E363" s="33">
        <f ca="1">IF(D363&lt;&gt;"",C363*$H$9/24,"")</f>
        <v>98.996579971969922</v>
      </c>
      <c r="F363" s="33">
        <f ca="1">IF(E363&lt;&gt;"",F362*(1+$H$11-$H$13)^YEARFRAC(B362,B363,1)+D363+E363,"")</f>
        <v>179619.19444303663</v>
      </c>
      <c r="G363" s="33">
        <f ca="1">IF(E363&lt;&gt;"",F362*((1+$H$11)^YEARFRAC(B362,B363,1)-(1+$H$11-$H$13)^YEARFRAC(B362,B363,1)),"")</f>
        <v>149.79466425003028</v>
      </c>
      <c r="I363" s="30" t="str">
        <f ca="1">IFERROR(IF(YEARFRAC($I$28,DATE(YEAR(I362),MONTH(I362)+1,1))&gt;$H$17,"",DATE(YEAR(I362),MONTH(I362)+1,1)),"")</f>
        <v/>
      </c>
      <c r="J363" s="33" t="str">
        <f ca="1">IF(I363&lt;&gt;"",(J362-K362)*(1+($H$12-$H$13)/12),"")</f>
        <v/>
      </c>
      <c r="K363" s="33" t="str">
        <f ca="1">IF(J363&lt;&gt;"",-PMT(($H$12-$H$13)/12,12*$H$17,$J$28,0,1),"")</f>
        <v/>
      </c>
      <c r="L363" s="33" t="str">
        <f ca="1">IF(K363&lt;&gt;"",J363*$H$13/12,"")</f>
        <v/>
      </c>
    </row>
    <row r="364" spans="2:12" x14ac:dyDescent="0.3">
      <c r="B364" s="30">
        <f ca="1">IFERROR(IF(YEARFRAC($B$28,IF(DATE(YEAR(B363),MONTH(B363),15)&gt;B363,DATE(YEAR(B363),MONTH(B363),15),DATE(YEAR(B363),MONTH(B363)+1,1)))&gt;$H$16,"",IF(DATE(YEAR(B363),MONTH(B363),15)&gt;B363,DATE(YEAR(B363),MONTH(B363),15),DATE(YEAR(B363),MONTH(B363)+1,1))),"")</f>
        <v>46583</v>
      </c>
      <c r="C364" s="33">
        <f ca="1">IF(B364&lt;&gt;"",IF(AND(MONTH(B364)=1,DAY(B364)=1),C363*(1+$H$10),C363),"")</f>
        <v>79197.263977575931</v>
      </c>
      <c r="D364" s="33">
        <f ca="1">IF(C364&lt;&gt;"",C364*$H$8/24,"")</f>
        <v>197.99315994393984</v>
      </c>
      <c r="E364" s="33">
        <f ca="1">IF(D364&lt;&gt;"",C364*$H$9/24,"")</f>
        <v>98.996579971969922</v>
      </c>
      <c r="F364" s="33">
        <f ca="1">IF(E364&lt;&gt;"",F363*(1+$H$11-$H$13)^YEARFRAC(B363,B364,1)+D364+E364,"")</f>
        <v>180186.59876647193</v>
      </c>
      <c r="G364" s="33">
        <f ca="1">IF(E364&lt;&gt;"",F363*((1+$H$11)^YEARFRAC(B363,B364,1)-(1+$H$11-$H$13)^YEARFRAC(B363,B364,1)),"")</f>
        <v>131.47819634153279</v>
      </c>
      <c r="I364" s="30" t="str">
        <f ca="1">IFERROR(IF(YEARFRAC($I$28,DATE(YEAR(I363),MONTH(I363)+1,1))&gt;$H$17,"",DATE(YEAR(I363),MONTH(I363)+1,1)),"")</f>
        <v/>
      </c>
      <c r="J364" s="33" t="str">
        <f ca="1">IF(I364&lt;&gt;"",(J363-K363)*(1+($H$12-$H$13)/12),"")</f>
        <v/>
      </c>
      <c r="K364" s="33" t="str">
        <f ca="1">IF(J364&lt;&gt;"",-PMT(($H$12-$H$13)/12,12*$H$17,$J$28,0,1),"")</f>
        <v/>
      </c>
      <c r="L364" s="33" t="str">
        <f ca="1">IF(K364&lt;&gt;"",J364*$H$13/12,"")</f>
        <v/>
      </c>
    </row>
    <row r="365" spans="2:12" x14ac:dyDescent="0.3">
      <c r="B365" s="30">
        <f ca="1">IFERROR(IF(YEARFRAC($B$28,IF(DATE(YEAR(B364),MONTH(B364),15)&gt;B364,DATE(YEAR(B364),MONTH(B364),15),DATE(YEAR(B364),MONTH(B364)+1,1)))&gt;$H$16,"",IF(DATE(YEAR(B364),MONTH(B364),15)&gt;B364,DATE(YEAR(B364),MONTH(B364),15),DATE(YEAR(B364),MONTH(B364)+1,1))),"")</f>
        <v>46600</v>
      </c>
      <c r="C365" s="33">
        <f ca="1">IF(B365&lt;&gt;"",IF(AND(MONTH(B365)=1,DAY(B365)=1),C364*(1+$H$10),C364),"")</f>
        <v>79197.263977575931</v>
      </c>
      <c r="D365" s="33">
        <f ca="1">IF(C365&lt;&gt;"",C365*$H$8/24,"")</f>
        <v>197.99315994393984</v>
      </c>
      <c r="E365" s="33">
        <f ca="1">IF(D365&lt;&gt;"",C365*$H$9/24,"")</f>
        <v>98.996579971969922</v>
      </c>
      <c r="F365" s="33">
        <f ca="1">IF(E365&lt;&gt;"",F364*(1+$H$11-$H$13)^YEARFRAC(B364,B365,1)+D365+E365,"")</f>
        <v>180813.03945157447</v>
      </c>
      <c r="G365" s="33">
        <f ca="1">IF(E365&lt;&gt;"",F364*((1+$H$11)^YEARFRAC(B364,B365,1)-(1+$H$11-$H$13)^YEARFRAC(B364,B365,1)),"")</f>
        <v>160.22060521023175</v>
      </c>
      <c r="I365" s="30" t="str">
        <f ca="1">IFERROR(IF(YEARFRAC($I$28,DATE(YEAR(I364),MONTH(I364)+1,1))&gt;$H$17,"",DATE(YEAR(I364),MONTH(I364)+1,1)),"")</f>
        <v/>
      </c>
      <c r="J365" s="33" t="str">
        <f ca="1">IF(I365&lt;&gt;"",(J364-K364)*(1+($H$12-$H$13)/12),"")</f>
        <v/>
      </c>
      <c r="K365" s="33" t="str">
        <f ca="1">IF(J365&lt;&gt;"",-PMT(($H$12-$H$13)/12,12*$H$17,$J$28,0,1),"")</f>
        <v/>
      </c>
      <c r="L365" s="33" t="str">
        <f ca="1">IF(K365&lt;&gt;"",J365*$H$13/12,"")</f>
        <v/>
      </c>
    </row>
    <row r="366" spans="2:12" x14ac:dyDescent="0.3">
      <c r="B366" s="30">
        <f ca="1">IFERROR(IF(YEARFRAC($B$28,IF(DATE(YEAR(B365),MONTH(B365),15)&gt;B365,DATE(YEAR(B365),MONTH(B365),15),DATE(YEAR(B365),MONTH(B365)+1,1)))&gt;$H$16,"",IF(DATE(YEAR(B365),MONTH(B365),15)&gt;B365,DATE(YEAR(B365),MONTH(B365),15),DATE(YEAR(B365),MONTH(B365)+1,1))),"")</f>
        <v>46614</v>
      </c>
      <c r="C366" s="33">
        <f ca="1">IF(B366&lt;&gt;"",IF(AND(MONTH(B366)=1,DAY(B366)=1),C365*(1+$H$10),C365),"")</f>
        <v>79197.263977575931</v>
      </c>
      <c r="D366" s="33">
        <f ca="1">IF(C366&lt;&gt;"",C366*$H$8/24,"")</f>
        <v>197.99315994393984</v>
      </c>
      <c r="E366" s="33">
        <f ca="1">IF(D366&lt;&gt;"",C366*$H$9/24,"")</f>
        <v>98.996579971969922</v>
      </c>
      <c r="F366" s="33">
        <f ca="1">IF(E366&lt;&gt;"",F365*(1+$H$11-$H$13)^YEARFRAC(B365,B366,1)+D366+E366,"")</f>
        <v>181382.24109462125</v>
      </c>
      <c r="G366" s="33">
        <f ca="1">IF(E366&lt;&gt;"",F365*((1+$H$11)^YEARFRAC(B365,B366,1)-(1+$H$11-$H$13)^YEARFRAC(B365,B366,1)),"")</f>
        <v>132.35207058933025</v>
      </c>
      <c r="I366" s="30" t="str">
        <f ca="1">IFERROR(IF(YEARFRAC($I$28,DATE(YEAR(I365),MONTH(I365)+1,1))&gt;$H$17,"",DATE(YEAR(I365),MONTH(I365)+1,1)),"")</f>
        <v/>
      </c>
      <c r="J366" s="33" t="str">
        <f ca="1">IF(I366&lt;&gt;"",(J365-K365)*(1+($H$12-$H$13)/12),"")</f>
        <v/>
      </c>
      <c r="K366" s="33" t="str">
        <f ca="1">IF(J366&lt;&gt;"",-PMT(($H$12-$H$13)/12,12*$H$17,$J$28,0,1),"")</f>
        <v/>
      </c>
      <c r="L366" s="33" t="str">
        <f ca="1">IF(K366&lt;&gt;"",J366*$H$13/12,"")</f>
        <v/>
      </c>
    </row>
    <row r="367" spans="2:12" x14ac:dyDescent="0.3">
      <c r="B367" s="30">
        <f ca="1">IFERROR(IF(YEARFRAC($B$28,IF(DATE(YEAR(B366),MONTH(B366),15)&gt;B366,DATE(YEAR(B366),MONTH(B366),15),DATE(YEAR(B366),MONTH(B366)+1,1)))&gt;$H$16,"",IF(DATE(YEAR(B366),MONTH(B366),15)&gt;B366,DATE(YEAR(B366),MONTH(B366),15),DATE(YEAR(B366),MONTH(B366)+1,1))),"")</f>
        <v>46631</v>
      </c>
      <c r="C367" s="33">
        <f ca="1">IF(B367&lt;&gt;"",IF(AND(MONTH(B367)=1,DAY(B367)=1),C366*(1+$H$10),C366),"")</f>
        <v>79197.263977575931</v>
      </c>
      <c r="D367" s="33">
        <f ca="1">IF(C367&lt;&gt;"",C367*$H$8/24,"")</f>
        <v>197.99315994393984</v>
      </c>
      <c r="E367" s="33">
        <f ca="1">IF(D367&lt;&gt;"",C367*$H$9/24,"")</f>
        <v>98.996579971969922</v>
      </c>
      <c r="F367" s="33">
        <f ca="1">IF(E367&lt;&gt;"",F366*(1+$H$11-$H$13)^YEARFRAC(B366,B367,1)+D367+E367,"")</f>
        <v>182010.86787734597</v>
      </c>
      <c r="G367" s="33">
        <f ca="1">IF(E367&lt;&gt;"",F366*((1+$H$11)^YEARFRAC(B366,B367,1)-(1+$H$11-$H$13)^YEARFRAC(B366,B367,1)),"")</f>
        <v>161.28376161998966</v>
      </c>
      <c r="I367" s="30" t="str">
        <f ca="1">IFERROR(IF(YEARFRAC($I$28,DATE(YEAR(I366),MONTH(I366)+1,1))&gt;$H$17,"",DATE(YEAR(I366),MONTH(I366)+1,1)),"")</f>
        <v/>
      </c>
      <c r="J367" s="33" t="str">
        <f ca="1">IF(I367&lt;&gt;"",(J366-K366)*(1+($H$12-$H$13)/12),"")</f>
        <v/>
      </c>
      <c r="K367" s="33" t="str">
        <f ca="1">IF(J367&lt;&gt;"",-PMT(($H$12-$H$13)/12,12*$H$17,$J$28,0,1),"")</f>
        <v/>
      </c>
      <c r="L367" s="33" t="str">
        <f ca="1">IF(K367&lt;&gt;"",J367*$H$13/12,"")</f>
        <v/>
      </c>
    </row>
    <row r="368" spans="2:12" x14ac:dyDescent="0.3">
      <c r="B368" s="30">
        <f ca="1">IFERROR(IF(YEARFRAC($B$28,IF(DATE(YEAR(B367),MONTH(B367),15)&gt;B367,DATE(YEAR(B367),MONTH(B367),15),DATE(YEAR(B367),MONTH(B367)+1,1)))&gt;$H$16,"",IF(DATE(YEAR(B367),MONTH(B367),15)&gt;B367,DATE(YEAR(B367),MONTH(B367),15),DATE(YEAR(B367),MONTH(B367)+1,1))),"")</f>
        <v>46645</v>
      </c>
      <c r="C368" s="33">
        <f ca="1">IF(B368&lt;&gt;"",IF(AND(MONTH(B368)=1,DAY(B368)=1),C367*(1+$H$10),C367),"")</f>
        <v>79197.263977575931</v>
      </c>
      <c r="D368" s="33">
        <f ca="1">IF(C368&lt;&gt;"",C368*$H$8/24,"")</f>
        <v>197.99315994393984</v>
      </c>
      <c r="E368" s="33">
        <f ca="1">IF(D368&lt;&gt;"",C368*$H$9/24,"")</f>
        <v>98.996579971969922</v>
      </c>
      <c r="F368" s="33">
        <f ca="1">IF(E368&lt;&gt;"",F367*(1+$H$11-$H$13)^YEARFRAC(B367,B368,1)+D368+E368,"")</f>
        <v>182581.872836992</v>
      </c>
      <c r="G368" s="33">
        <f ca="1">IF(E368&lt;&gt;"",F367*((1+$H$11)^YEARFRAC(B367,B368,1)-(1+$H$11-$H$13)^YEARFRAC(B367,B368,1)),"")</f>
        <v>133.22886063081438</v>
      </c>
      <c r="I368" s="30" t="str">
        <f ca="1">IFERROR(IF(YEARFRAC($I$28,DATE(YEAR(I367),MONTH(I367)+1,1))&gt;$H$17,"",DATE(YEAR(I367),MONTH(I367)+1,1)),"")</f>
        <v/>
      </c>
      <c r="J368" s="33" t="str">
        <f ca="1">IF(I368&lt;&gt;"",(J367-K367)*(1+($H$12-$H$13)/12),"")</f>
        <v/>
      </c>
      <c r="K368" s="33" t="str">
        <f ca="1">IF(J368&lt;&gt;"",-PMT(($H$12-$H$13)/12,12*$H$17,$J$28,0,1),"")</f>
        <v/>
      </c>
      <c r="L368" s="33" t="str">
        <f ca="1">IF(K368&lt;&gt;"",J368*$H$13/12,"")</f>
        <v/>
      </c>
    </row>
    <row r="369" spans="2:12" x14ac:dyDescent="0.3">
      <c r="B369" s="30">
        <f ca="1">IFERROR(IF(YEARFRAC($B$28,IF(DATE(YEAR(B368),MONTH(B368),15)&gt;B368,DATE(YEAR(B368),MONTH(B368),15),DATE(YEAR(B368),MONTH(B368)+1,1)))&gt;$H$16,"",IF(DATE(YEAR(B368),MONTH(B368),15)&gt;B368,DATE(YEAR(B368),MONTH(B368),15),DATE(YEAR(B368),MONTH(B368)+1,1))),"")</f>
        <v>46661</v>
      </c>
      <c r="C369" s="33">
        <f ca="1">IF(B369&lt;&gt;"",IF(AND(MONTH(B369)=1,DAY(B369)=1),C368*(1+$H$10),C368),"")</f>
        <v>79197.263977575931</v>
      </c>
      <c r="D369" s="33">
        <f ca="1">IF(C369&lt;&gt;"",C369*$H$8/24,"")</f>
        <v>197.99315994393984</v>
      </c>
      <c r="E369" s="33">
        <f ca="1">IF(D369&lt;&gt;"",C369*$H$9/24,"")</f>
        <v>98.996579971969922</v>
      </c>
      <c r="F369" s="33">
        <f ca="1">IF(E369&lt;&gt;"",F368*(1+$H$11-$H$13)^YEARFRAC(B368,B369,1)+D369+E369,"")</f>
        <v>183193.03904194268</v>
      </c>
      <c r="G369" s="33">
        <f ca="1">IF(E369&lt;&gt;"",F368*((1+$H$11)^YEARFRAC(B368,B369,1)-(1+$H$11-$H$13)^YEARFRAC(B368,B369,1)),"")</f>
        <v>152.78003269707349</v>
      </c>
      <c r="I369" s="30" t="str">
        <f ca="1">IFERROR(IF(YEARFRAC($I$28,DATE(YEAR(I368),MONTH(I368)+1,1))&gt;$H$17,"",DATE(YEAR(I368),MONTH(I368)+1,1)),"")</f>
        <v/>
      </c>
      <c r="J369" s="33" t="str">
        <f ca="1">IF(I369&lt;&gt;"",(J368-K368)*(1+($H$12-$H$13)/12),"")</f>
        <v/>
      </c>
      <c r="K369" s="33" t="str">
        <f ca="1">IF(J369&lt;&gt;"",-PMT(($H$12-$H$13)/12,12*$H$17,$J$28,0,1),"")</f>
        <v/>
      </c>
      <c r="L369" s="33" t="str">
        <f ca="1">IF(K369&lt;&gt;"",J369*$H$13/12,"")</f>
        <v/>
      </c>
    </row>
    <row r="370" spans="2:12" x14ac:dyDescent="0.3">
      <c r="B370" s="30">
        <f ca="1">IFERROR(IF(YEARFRAC($B$28,IF(DATE(YEAR(B369),MONTH(B369),15)&gt;B369,DATE(YEAR(B369),MONTH(B369),15),DATE(YEAR(B369),MONTH(B369)+1,1)))&gt;$H$16,"",IF(DATE(YEAR(B369),MONTH(B369),15)&gt;B369,DATE(YEAR(B369),MONTH(B369),15),DATE(YEAR(B369),MONTH(B369)+1,1))),"")</f>
        <v>46675</v>
      </c>
      <c r="C370" s="33">
        <f ca="1">IF(B370&lt;&gt;"",IF(AND(MONTH(B370)=1,DAY(B370)=1),C369*(1+$H$10),C369),"")</f>
        <v>79197.263977575931</v>
      </c>
      <c r="D370" s="33">
        <f ca="1">IF(C370&lt;&gt;"",C370*$H$8/24,"")</f>
        <v>197.99315994393984</v>
      </c>
      <c r="E370" s="33">
        <f ca="1">IF(D370&lt;&gt;"",C370*$H$9/24,"")</f>
        <v>98.996579971969922</v>
      </c>
      <c r="F370" s="33">
        <f ca="1">IF(E370&lt;&gt;"",F369*(1+$H$11-$H$13)^YEARFRAC(B369,B370,1)+D370+E370,"")</f>
        <v>183765.8237463655</v>
      </c>
      <c r="G370" s="33">
        <f ca="1">IF(E370&lt;&gt;"",F369*((1+$H$11)^YEARFRAC(B369,B370,1)-(1+$H$11-$H$13)^YEARFRAC(B369,B370,1)),"")</f>
        <v>134.0941898233325</v>
      </c>
      <c r="I370" s="30" t="str">
        <f ca="1">IFERROR(IF(YEARFRAC($I$28,DATE(YEAR(I369),MONTH(I369)+1,1))&gt;$H$17,"",DATE(YEAR(I369),MONTH(I369)+1,1)),"")</f>
        <v/>
      </c>
      <c r="J370" s="33" t="str">
        <f ca="1">IF(I370&lt;&gt;"",(J369-K369)*(1+($H$12-$H$13)/12),"")</f>
        <v/>
      </c>
      <c r="K370" s="33" t="str">
        <f ca="1">IF(J370&lt;&gt;"",-PMT(($H$12-$H$13)/12,12*$H$17,$J$28,0,1),"")</f>
        <v/>
      </c>
      <c r="L370" s="33" t="str">
        <f ca="1">IF(K370&lt;&gt;"",J370*$H$13/12,"")</f>
        <v/>
      </c>
    </row>
    <row r="371" spans="2:12" x14ac:dyDescent="0.3">
      <c r="B371" s="30">
        <f ca="1">IFERROR(IF(YEARFRAC($B$28,IF(DATE(YEAR(B370),MONTH(B370),15)&gt;B370,DATE(YEAR(B370),MONTH(B370),15),DATE(YEAR(B370),MONTH(B370)+1,1)))&gt;$H$16,"",IF(DATE(YEAR(B370),MONTH(B370),15)&gt;B370,DATE(YEAR(B370),MONTH(B370),15),DATE(YEAR(B370),MONTH(B370)+1,1))),"")</f>
        <v>46692</v>
      </c>
      <c r="C371" s="33">
        <f ca="1">IF(B371&lt;&gt;"",IF(AND(MONTH(B371)=1,DAY(B371)=1),C370*(1+$H$10),C370),"")</f>
        <v>79197.263977575931</v>
      </c>
      <c r="D371" s="33">
        <f ca="1">IF(C371&lt;&gt;"",C371*$H$8/24,"")</f>
        <v>197.99315994393984</v>
      </c>
      <c r="E371" s="33">
        <f ca="1">IF(D371&lt;&gt;"",C371*$H$9/24,"")</f>
        <v>98.996579971969922</v>
      </c>
      <c r="F371" s="33">
        <f ca="1">IF(E371&lt;&gt;"",F370*(1+$H$11-$H$13)^YEARFRAC(B370,B371,1)+D371+E371,"")</f>
        <v>184398.80864208488</v>
      </c>
      <c r="G371" s="33">
        <f ca="1">IF(E371&lt;&gt;"",F370*((1+$H$11)^YEARFRAC(B370,B371,1)-(1+$H$11-$H$13)^YEARFRAC(B370,B371,1)),"")</f>
        <v>163.4032258734108</v>
      </c>
      <c r="I371" s="30" t="str">
        <f ca="1">IFERROR(IF(YEARFRAC($I$28,DATE(YEAR(I370),MONTH(I370)+1,1))&gt;$H$17,"",DATE(YEAR(I370),MONTH(I370)+1,1)),"")</f>
        <v/>
      </c>
      <c r="J371" s="33" t="str">
        <f ca="1">IF(I371&lt;&gt;"",(J370-K370)*(1+($H$12-$H$13)/12),"")</f>
        <v/>
      </c>
      <c r="K371" s="33" t="str">
        <f ca="1">IF(J371&lt;&gt;"",-PMT(($H$12-$H$13)/12,12*$H$17,$J$28,0,1),"")</f>
        <v/>
      </c>
      <c r="L371" s="33" t="str">
        <f ca="1">IF(K371&lt;&gt;"",J371*$H$13/12,"")</f>
        <v/>
      </c>
    </row>
    <row r="372" spans="2:12" x14ac:dyDescent="0.3">
      <c r="B372" s="30">
        <f ca="1">IFERROR(IF(YEARFRAC($B$28,IF(DATE(YEAR(B371),MONTH(B371),15)&gt;B371,DATE(YEAR(B371),MONTH(B371),15),DATE(YEAR(B371),MONTH(B371)+1,1)))&gt;$H$16,"",IF(DATE(YEAR(B371),MONTH(B371),15)&gt;B371,DATE(YEAR(B371),MONTH(B371),15),DATE(YEAR(B371),MONTH(B371)+1,1))),"")</f>
        <v>46706</v>
      </c>
      <c r="C372" s="33">
        <f ca="1">IF(B372&lt;&gt;"",IF(AND(MONTH(B372)=1,DAY(B372)=1),C371*(1+$H$10),C371),"")</f>
        <v>79197.263977575931</v>
      </c>
      <c r="D372" s="33">
        <f ca="1">IF(C372&lt;&gt;"",C372*$H$8/24,"")</f>
        <v>197.99315994393984</v>
      </c>
      <c r="E372" s="33">
        <f ca="1">IF(D372&lt;&gt;"",C372*$H$9/24,"")</f>
        <v>98.996579971969922</v>
      </c>
      <c r="F372" s="33">
        <f ca="1">IF(E372&lt;&gt;"",F371*(1+$H$11-$H$13)^YEARFRAC(B371,B372,1)+D372+E372,"")</f>
        <v>184973.40861845153</v>
      </c>
      <c r="G372" s="33">
        <f ca="1">IF(E372&lt;&gt;"",F371*((1+$H$11)^YEARFRAC(B371,B372,1)-(1+$H$11-$H$13)^YEARFRAC(B371,B372,1)),"")</f>
        <v>134.97679266943547</v>
      </c>
      <c r="I372" s="30" t="str">
        <f ca="1">IFERROR(IF(YEARFRAC($I$28,DATE(YEAR(I371),MONTH(I371)+1,1))&gt;$H$17,"",DATE(YEAR(I371),MONTH(I371)+1,1)),"")</f>
        <v/>
      </c>
      <c r="J372" s="33" t="str">
        <f ca="1">IF(I372&lt;&gt;"",(J371-K371)*(1+($H$12-$H$13)/12),"")</f>
        <v/>
      </c>
      <c r="K372" s="33" t="str">
        <f ca="1">IF(J372&lt;&gt;"",-PMT(($H$12-$H$13)/12,12*$H$17,$J$28,0,1),"")</f>
        <v/>
      </c>
      <c r="L372" s="33" t="str">
        <f ca="1">IF(K372&lt;&gt;"",J372*$H$13/12,"")</f>
        <v/>
      </c>
    </row>
    <row r="373" spans="2:12" x14ac:dyDescent="0.3">
      <c r="B373" s="30">
        <f ca="1">IFERROR(IF(YEARFRAC($B$28,IF(DATE(YEAR(B372),MONTH(B372),15)&gt;B372,DATE(YEAR(B372),MONTH(B372),15),DATE(YEAR(B372),MONTH(B372)+1,1)))&gt;$H$16,"",IF(DATE(YEAR(B372),MONTH(B372),15)&gt;B372,DATE(YEAR(B372),MONTH(B372),15),DATE(YEAR(B372),MONTH(B372)+1,1))),"")</f>
        <v>46722</v>
      </c>
      <c r="C373" s="33">
        <f ca="1">IF(B373&lt;&gt;"",IF(AND(MONTH(B373)=1,DAY(B373)=1),C372*(1+$H$10),C372),"")</f>
        <v>79197.263977575931</v>
      </c>
      <c r="D373" s="33">
        <f ca="1">IF(C373&lt;&gt;"",C373*$H$8/24,"")</f>
        <v>197.99315994393984</v>
      </c>
      <c r="E373" s="33">
        <f ca="1">IF(D373&lt;&gt;"",C373*$H$9/24,"")</f>
        <v>98.996579971969922</v>
      </c>
      <c r="F373" s="33">
        <f ca="1">IF(E373&lt;&gt;"",F372*(1+$H$11-$H$13)^YEARFRAC(B372,B373,1)+D373+E373,"")</f>
        <v>185588.6900416665</v>
      </c>
      <c r="G373" s="33">
        <f ca="1">IF(E373&lt;&gt;"",F372*((1+$H$11)^YEARFRAC(B372,B373,1)-(1+$H$11-$H$13)^YEARFRAC(B372,B373,1)),"")</f>
        <v>154.78121117777522</v>
      </c>
      <c r="I373" s="30" t="str">
        <f ca="1">IFERROR(IF(YEARFRAC($I$28,DATE(YEAR(I372),MONTH(I372)+1,1))&gt;$H$17,"",DATE(YEAR(I372),MONTH(I372)+1,1)),"")</f>
        <v/>
      </c>
      <c r="J373" s="33" t="str">
        <f ca="1">IF(I373&lt;&gt;"",(J372-K372)*(1+($H$12-$H$13)/12),"")</f>
        <v/>
      </c>
      <c r="K373" s="33" t="str">
        <f ca="1">IF(J373&lt;&gt;"",-PMT(($H$12-$H$13)/12,12*$H$17,$J$28,0,1),"")</f>
        <v/>
      </c>
      <c r="L373" s="33" t="str">
        <f ca="1">IF(K373&lt;&gt;"",J373*$H$13/12,"")</f>
        <v/>
      </c>
    </row>
    <row r="374" spans="2:12" x14ac:dyDescent="0.3">
      <c r="B374" s="30">
        <f ca="1">IFERROR(IF(YEARFRAC($B$28,IF(DATE(YEAR(B373),MONTH(B373),15)&gt;B373,DATE(YEAR(B373),MONTH(B373),15),DATE(YEAR(B373),MONTH(B373)+1,1)))&gt;$H$16,"",IF(DATE(YEAR(B373),MONTH(B373),15)&gt;B373,DATE(YEAR(B373),MONTH(B373),15),DATE(YEAR(B373),MONTH(B373)+1,1))),"")</f>
        <v>46736</v>
      </c>
      <c r="C374" s="33">
        <f ca="1">IF(B374&lt;&gt;"",IF(AND(MONTH(B374)=1,DAY(B374)=1),C373*(1+$H$10),C373),"")</f>
        <v>79197.263977575931</v>
      </c>
      <c r="D374" s="33">
        <f ca="1">IF(C374&lt;&gt;"",C374*$H$8/24,"")</f>
        <v>197.99315994393984</v>
      </c>
      <c r="E374" s="33">
        <f ca="1">IF(D374&lt;&gt;"",C374*$H$9/24,"")</f>
        <v>98.996579971969922</v>
      </c>
      <c r="F374" s="33">
        <f ca="1">IF(E374&lt;&gt;"",F373*(1+$H$11-$H$13)^YEARFRAC(B373,B374,1)+D374+E374,"")</f>
        <v>186165.08137047797</v>
      </c>
      <c r="G374" s="33">
        <f ca="1">IF(E374&lt;&gt;"",F373*((1+$H$11)^YEARFRAC(B373,B374,1)-(1+$H$11-$H$13)^YEARFRAC(B373,B374,1)),"")</f>
        <v>135.84776562286859</v>
      </c>
      <c r="I374" s="30" t="str">
        <f ca="1">IFERROR(IF(YEARFRAC($I$28,DATE(YEAR(I373),MONTH(I373)+1,1))&gt;$H$17,"",DATE(YEAR(I373),MONTH(I373)+1,1)),"")</f>
        <v/>
      </c>
      <c r="J374" s="33" t="str">
        <f ca="1">IF(I374&lt;&gt;"",(J373-K373)*(1+($H$12-$H$13)/12),"")</f>
        <v/>
      </c>
      <c r="K374" s="33" t="str">
        <f ca="1">IF(J374&lt;&gt;"",-PMT(($H$12-$H$13)/12,12*$H$17,$J$28,0,1),"")</f>
        <v/>
      </c>
      <c r="L374" s="33" t="str">
        <f ca="1">IF(K374&lt;&gt;"",J374*$H$13/12,"")</f>
        <v/>
      </c>
    </row>
    <row r="375" spans="2:12" x14ac:dyDescent="0.3">
      <c r="B375" s="30">
        <f ca="1">IFERROR(IF(YEARFRAC($B$28,IF(DATE(YEAR(B374),MONTH(B374),15)&gt;B374,DATE(YEAR(B374),MONTH(B374),15),DATE(YEAR(B374),MONTH(B374)+1,1)))&gt;$H$16,"",IF(DATE(YEAR(B374),MONTH(B374),15)&gt;B374,DATE(YEAR(B374),MONTH(B374),15),DATE(YEAR(B374),MONTH(B374)+1,1))),"")</f>
        <v>46753</v>
      </c>
      <c r="C375" s="33">
        <f ca="1">IF(B375&lt;&gt;"",IF(AND(MONTH(B375)=1,DAY(B375)=1),C374*(1+$H$10),C374),"")</f>
        <v>83157.127176454727</v>
      </c>
      <c r="D375" s="33">
        <f ca="1">IF(C375&lt;&gt;"",C375*$H$8/24,"")</f>
        <v>207.89281794113683</v>
      </c>
      <c r="E375" s="33">
        <f ca="1">IF(D375&lt;&gt;"",C375*$H$9/24,"")</f>
        <v>103.94640897056841</v>
      </c>
      <c r="F375" s="33">
        <f ca="1">IF(E375&lt;&gt;"",F374*(1+$H$11-$H$13)^YEARFRAC(B374,B375,1)+D375+E375,"")</f>
        <v>186817.30252611314</v>
      </c>
      <c r="G375" s="33">
        <f ca="1">IF(E375&lt;&gt;"",F374*((1+$H$11)^YEARFRAC(B374,B375,1)-(1+$H$11-$H$13)^YEARFRAC(B374,B375,1)),"")</f>
        <v>165.53662819756906</v>
      </c>
      <c r="I375" s="30" t="str">
        <f ca="1">IFERROR(IF(YEARFRAC($I$28,DATE(YEAR(I374),MONTH(I374)+1,1))&gt;$H$17,"",DATE(YEAR(I374),MONTH(I374)+1,1)),"")</f>
        <v/>
      </c>
      <c r="J375" s="33" t="str">
        <f ca="1">IF(I375&lt;&gt;"",(J374-K374)*(1+($H$12-$H$13)/12),"")</f>
        <v/>
      </c>
      <c r="K375" s="33" t="str">
        <f ca="1">IF(J375&lt;&gt;"",-PMT(($H$12-$H$13)/12,12*$H$17,$J$28,0,1),"")</f>
        <v/>
      </c>
      <c r="L375" s="33" t="str">
        <f ca="1">IF(K375&lt;&gt;"",J375*$H$13/12,"")</f>
        <v/>
      </c>
    </row>
    <row r="376" spans="2:12" x14ac:dyDescent="0.3">
      <c r="B376" s="30">
        <f ca="1">IFERROR(IF(YEARFRAC($B$28,IF(DATE(YEAR(B375),MONTH(B375),15)&gt;B375,DATE(YEAR(B375),MONTH(B375),15),DATE(YEAR(B375),MONTH(B375)+1,1)))&gt;$H$16,"",IF(DATE(YEAR(B375),MONTH(B375),15)&gt;B375,DATE(YEAR(B375),MONTH(B375),15),DATE(YEAR(B375),MONTH(B375)+1,1))),"")</f>
        <v>46767</v>
      </c>
      <c r="C376" s="33">
        <f ca="1">IF(B376&lt;&gt;"",IF(AND(MONTH(B376)=1,DAY(B376)=1),C375*(1+$H$10),C375),"")</f>
        <v>83157.127176454727</v>
      </c>
      <c r="D376" s="33">
        <f ca="1">IF(C376&lt;&gt;"",C376*$H$8/24,"")</f>
        <v>207.89281794113683</v>
      </c>
      <c r="E376" s="33">
        <f ca="1">IF(D376&lt;&gt;"",C376*$H$9/24,"")</f>
        <v>103.94640897056841</v>
      </c>
      <c r="F376" s="33">
        <f ca="1">IF(E376&lt;&gt;"",F375*(1+$H$11-$H$13)^YEARFRAC(B375,B376,1)+D376+E376,"")</f>
        <v>187409.62398094533</v>
      </c>
      <c r="G376" s="33">
        <f ca="1">IF(E376&lt;&gt;"",F375*((1+$H$11)^YEARFRAC(B375,B376,1)-(1+$H$11-$H$13)^YEARFRAC(B375,B376,1)),"")</f>
        <v>136.37276648434803</v>
      </c>
      <c r="I376" s="30" t="str">
        <f ca="1">IFERROR(IF(YEARFRAC($I$28,DATE(YEAR(I375),MONTH(I375)+1,1))&gt;$H$17,"",DATE(YEAR(I375),MONTH(I375)+1,1)),"")</f>
        <v/>
      </c>
      <c r="J376" s="33" t="str">
        <f ca="1">IF(I376&lt;&gt;"",(J375-K375)*(1+($H$12-$H$13)/12),"")</f>
        <v/>
      </c>
      <c r="K376" s="33" t="str">
        <f ca="1">IF(J376&lt;&gt;"",-PMT(($H$12-$H$13)/12,12*$H$17,$J$28,0,1),"")</f>
        <v/>
      </c>
      <c r="L376" s="33" t="str">
        <f ca="1">IF(K376&lt;&gt;"",J376*$H$13/12,"")</f>
        <v/>
      </c>
    </row>
    <row r="377" spans="2:12" x14ac:dyDescent="0.3">
      <c r="B377" s="30">
        <f ca="1">IFERROR(IF(YEARFRAC($B$28,IF(DATE(YEAR(B376),MONTH(B376),15)&gt;B376,DATE(YEAR(B376),MONTH(B376),15),DATE(YEAR(B376),MONTH(B376)+1,1)))&gt;$H$16,"",IF(DATE(YEAR(B376),MONTH(B376),15)&gt;B376,DATE(YEAR(B376),MONTH(B376),15),DATE(YEAR(B376),MONTH(B376)+1,1))),"")</f>
        <v>46784</v>
      </c>
      <c r="C377" s="33">
        <f ca="1">IF(B377&lt;&gt;"",IF(AND(MONTH(B377)=1,DAY(B377)=1),C376*(1+$H$10),C376),"")</f>
        <v>83157.127176454727</v>
      </c>
      <c r="D377" s="33">
        <f ca="1">IF(C377&lt;&gt;"",C377*$H$8/24,"")</f>
        <v>207.89281794113683</v>
      </c>
      <c r="E377" s="33">
        <f ca="1">IF(D377&lt;&gt;"",C377*$H$9/24,"")</f>
        <v>103.94640897056841</v>
      </c>
      <c r="F377" s="33">
        <f ca="1">IF(E377&lt;&gt;"",F376*(1+$H$11-$H$13)^YEARFRAC(B376,B377,1)+D377+E377,"")</f>
        <v>188063.18356734392</v>
      </c>
      <c r="G377" s="33">
        <f ca="1">IF(E377&lt;&gt;"",F376*((1+$H$11)^YEARFRAC(B376,B377,1)-(1+$H$11-$H$13)^YEARFRAC(B376,B377,1)),"")</f>
        <v>166.18692601537705</v>
      </c>
      <c r="I377" s="30" t="str">
        <f ca="1">IFERROR(IF(YEARFRAC($I$28,DATE(YEAR(I376),MONTH(I376)+1,1))&gt;$H$17,"",DATE(YEAR(I376),MONTH(I376)+1,1)),"")</f>
        <v/>
      </c>
      <c r="J377" s="33" t="str">
        <f ca="1">IF(I377&lt;&gt;"",(J376-K376)*(1+($H$12-$H$13)/12),"")</f>
        <v/>
      </c>
      <c r="K377" s="33" t="str">
        <f ca="1">IF(J377&lt;&gt;"",-PMT(($H$12-$H$13)/12,12*$H$17,$J$28,0,1),"")</f>
        <v/>
      </c>
      <c r="L377" s="33" t="str">
        <f ca="1">IF(K377&lt;&gt;"",J377*$H$13/12,"")</f>
        <v/>
      </c>
    </row>
    <row r="378" spans="2:12" x14ac:dyDescent="0.3">
      <c r="B378" s="30">
        <f ca="1">IFERROR(IF(YEARFRAC($B$28,IF(DATE(YEAR(B377),MONTH(B377),15)&gt;B377,DATE(YEAR(B377),MONTH(B377),15),DATE(YEAR(B377),MONTH(B377)+1,1)))&gt;$H$16,"",IF(DATE(YEAR(B377),MONTH(B377),15)&gt;B377,DATE(YEAR(B377),MONTH(B377),15),DATE(YEAR(B377),MONTH(B377)+1,1))),"")</f>
        <v>46798</v>
      </c>
      <c r="C378" s="33">
        <f ca="1">IF(B378&lt;&gt;"",IF(AND(MONTH(B378)=1,DAY(B378)=1),C377*(1+$H$10),C377),"")</f>
        <v>83157.127176454727</v>
      </c>
      <c r="D378" s="33">
        <f ca="1">IF(C378&lt;&gt;"",C378*$H$8/24,"")</f>
        <v>207.89281794113683</v>
      </c>
      <c r="E378" s="33">
        <f ca="1">IF(D378&lt;&gt;"",C378*$H$9/24,"")</f>
        <v>103.94640897056841</v>
      </c>
      <c r="F378" s="33">
        <f ca="1">IF(E378&lt;&gt;"",F377*(1+$H$11-$H$13)^YEARFRAC(B377,B378,1)+D378+E378,"")</f>
        <v>188657.37555282528</v>
      </c>
      <c r="G378" s="33">
        <f ca="1">IF(E378&lt;&gt;"",F377*((1+$H$11)^YEARFRAC(B377,B378,1)-(1+$H$11-$H$13)^YEARFRAC(B377,B378,1)),"")</f>
        <v>137.28223387310499</v>
      </c>
      <c r="I378" s="30" t="str">
        <f ca="1">IFERROR(IF(YEARFRAC($I$28,DATE(YEAR(I377),MONTH(I377)+1,1))&gt;$H$17,"",DATE(YEAR(I377),MONTH(I377)+1,1)),"")</f>
        <v/>
      </c>
      <c r="J378" s="33" t="str">
        <f ca="1">IF(I378&lt;&gt;"",(J377-K377)*(1+($H$12-$H$13)/12),"")</f>
        <v/>
      </c>
      <c r="K378" s="33" t="str">
        <f ca="1">IF(J378&lt;&gt;"",-PMT(($H$12-$H$13)/12,12*$H$17,$J$28,0,1),"")</f>
        <v/>
      </c>
      <c r="L378" s="33" t="str">
        <f ca="1">IF(K378&lt;&gt;"",J378*$H$13/12,"")</f>
        <v/>
      </c>
    </row>
    <row r="379" spans="2:12" x14ac:dyDescent="0.3">
      <c r="B379" s="30">
        <f ca="1">IFERROR(IF(YEARFRAC($B$28,IF(DATE(YEAR(B378),MONTH(B378),15)&gt;B378,DATE(YEAR(B378),MONTH(B378),15),DATE(YEAR(B378),MONTH(B378)+1,1)))&gt;$H$16,"",IF(DATE(YEAR(B378),MONTH(B378),15)&gt;B378,DATE(YEAR(B378),MONTH(B378),15),DATE(YEAR(B378),MONTH(B378)+1,1))),"")</f>
        <v>46813</v>
      </c>
      <c r="C379" s="33">
        <f ca="1">IF(B379&lt;&gt;"",IF(AND(MONTH(B379)=1,DAY(B379)=1),C378*(1+$H$10),C378),"")</f>
        <v>83157.127176454727</v>
      </c>
      <c r="D379" s="33">
        <f ca="1">IF(C379&lt;&gt;"",C379*$H$8/24,"")</f>
        <v>207.89281794113683</v>
      </c>
      <c r="E379" s="33">
        <f ca="1">IF(D379&lt;&gt;"",C379*$H$9/24,"")</f>
        <v>103.94640897056841</v>
      </c>
      <c r="F379" s="33">
        <f ca="1">IF(E379&lt;&gt;"",F378*(1+$H$11-$H$13)^YEARFRAC(B378,B379,1)+D379+E379,"")</f>
        <v>189272.70768221255</v>
      </c>
      <c r="G379" s="33">
        <f ca="1">IF(E379&lt;&gt;"",F378*((1+$H$11)^YEARFRAC(B378,B379,1)-(1+$H$11-$H$13)^YEARFRAC(B378,B379,1)),"")</f>
        <v>147.57249082322107</v>
      </c>
      <c r="I379" s="30" t="str">
        <f ca="1">IFERROR(IF(YEARFRAC($I$28,DATE(YEAR(I378),MONTH(I378)+1,1))&gt;$H$17,"",DATE(YEAR(I378),MONTH(I378)+1,1)),"")</f>
        <v/>
      </c>
      <c r="J379" s="33" t="str">
        <f ca="1">IF(I379&lt;&gt;"",(J378-K378)*(1+($H$12-$H$13)/12),"")</f>
        <v/>
      </c>
      <c r="K379" s="33" t="str">
        <f ca="1">IF(J379&lt;&gt;"",-PMT(($H$12-$H$13)/12,12*$H$17,$J$28,0,1),"")</f>
        <v/>
      </c>
      <c r="L379" s="33" t="str">
        <f ca="1">IF(K379&lt;&gt;"",J379*$H$13/12,"")</f>
        <v/>
      </c>
    </row>
    <row r="380" spans="2:12" x14ac:dyDescent="0.3">
      <c r="B380" s="30">
        <f ca="1">IFERROR(IF(YEARFRAC($B$28,IF(DATE(YEAR(B379),MONTH(B379),15)&gt;B379,DATE(YEAR(B379),MONTH(B379),15),DATE(YEAR(B379),MONTH(B379)+1,1)))&gt;$H$16,"",IF(DATE(YEAR(B379),MONTH(B379),15)&gt;B379,DATE(YEAR(B379),MONTH(B379),15),DATE(YEAR(B379),MONTH(B379)+1,1))),"")</f>
        <v>46827</v>
      </c>
      <c r="C380" s="33">
        <f ca="1">IF(B380&lt;&gt;"",IF(AND(MONTH(B380)=1,DAY(B380)=1),C379*(1+$H$10),C379),"")</f>
        <v>83157.127176454727</v>
      </c>
      <c r="D380" s="33">
        <f ca="1">IF(C380&lt;&gt;"",C380*$H$8/24,"")</f>
        <v>207.89281794113683</v>
      </c>
      <c r="E380" s="33">
        <f ca="1">IF(D380&lt;&gt;"",C380*$H$9/24,"")</f>
        <v>103.94640897056841</v>
      </c>
      <c r="F380" s="33">
        <f ca="1">IF(E380&lt;&gt;"",F379*(1+$H$11-$H$13)^YEARFRAC(B379,B380,1)+D380+E380,"")</f>
        <v>189868.71561307943</v>
      </c>
      <c r="G380" s="33">
        <f ca="1">IF(E380&lt;&gt;"",F379*((1+$H$11)^YEARFRAC(B379,B380,1)-(1+$H$11-$H$13)^YEARFRAC(B379,B380,1)),"")</f>
        <v>138.16516145766911</v>
      </c>
      <c r="I380" s="30" t="str">
        <f ca="1">IFERROR(IF(YEARFRAC($I$28,DATE(YEAR(I379),MONTH(I379)+1,1))&gt;$H$17,"",DATE(YEAR(I379),MONTH(I379)+1,1)),"")</f>
        <v/>
      </c>
      <c r="J380" s="33" t="str">
        <f ca="1">IF(I380&lt;&gt;"",(J379-K379)*(1+($H$12-$H$13)/12),"")</f>
        <v/>
      </c>
      <c r="K380" s="33" t="str">
        <f ca="1">IF(J380&lt;&gt;"",-PMT(($H$12-$H$13)/12,12*$H$17,$J$28,0,1),"")</f>
        <v/>
      </c>
      <c r="L380" s="33" t="str">
        <f ca="1">IF(K380&lt;&gt;"",J380*$H$13/12,"")</f>
        <v/>
      </c>
    </row>
    <row r="381" spans="2:12" x14ac:dyDescent="0.3">
      <c r="B381" s="30">
        <f ca="1">IFERROR(IF(YEARFRAC($B$28,IF(DATE(YEAR(B380),MONTH(B380),15)&gt;B380,DATE(YEAR(B380),MONTH(B380),15),DATE(YEAR(B380),MONTH(B380)+1,1)))&gt;$H$16,"",IF(DATE(YEAR(B380),MONTH(B380),15)&gt;B380,DATE(YEAR(B380),MONTH(B380),15),DATE(YEAR(B380),MONTH(B380)+1,1))),"")</f>
        <v>46844</v>
      </c>
      <c r="C381" s="33">
        <f ca="1">IF(B381&lt;&gt;"",IF(AND(MONTH(B381)=1,DAY(B381)=1),C380*(1+$H$10),C380),"")</f>
        <v>83157.127176454727</v>
      </c>
      <c r="D381" s="33">
        <f ca="1">IF(C381&lt;&gt;"",C381*$H$8/24,"")</f>
        <v>207.89281794113683</v>
      </c>
      <c r="E381" s="33">
        <f ca="1">IF(D381&lt;&gt;"",C381*$H$9/24,"")</f>
        <v>103.94640897056841</v>
      </c>
      <c r="F381" s="33">
        <f ca="1">IF(E381&lt;&gt;"",F380*(1+$H$11-$H$13)^YEARFRAC(B380,B381,1)+D381+E381,"")</f>
        <v>190526.75907633928</v>
      </c>
      <c r="G381" s="33">
        <f ca="1">IF(E381&lt;&gt;"",F380*((1+$H$11)^YEARFRAC(B380,B381,1)-(1+$H$11-$H$13)^YEARFRAC(B380,B381,1)),"")</f>
        <v>168.36754444069362</v>
      </c>
      <c r="I381" s="30" t="str">
        <f ca="1">IFERROR(IF(YEARFRAC($I$28,DATE(YEAR(I380),MONTH(I380)+1,1))&gt;$H$17,"",DATE(YEAR(I380),MONTH(I380)+1,1)),"")</f>
        <v/>
      </c>
      <c r="J381" s="33" t="str">
        <f ca="1">IF(I381&lt;&gt;"",(J380-K380)*(1+($H$12-$H$13)/12),"")</f>
        <v/>
      </c>
      <c r="K381" s="33" t="str">
        <f ca="1">IF(J381&lt;&gt;"",-PMT(($H$12-$H$13)/12,12*$H$17,$J$28,0,1),"")</f>
        <v/>
      </c>
      <c r="L381" s="33" t="str">
        <f ca="1">IF(K381&lt;&gt;"",J381*$H$13/12,"")</f>
        <v/>
      </c>
    </row>
    <row r="382" spans="2:12" x14ac:dyDescent="0.3">
      <c r="B382" s="30">
        <f ca="1">IFERROR(IF(YEARFRAC($B$28,IF(DATE(YEAR(B381),MONTH(B381),15)&gt;B381,DATE(YEAR(B381),MONTH(B381),15),DATE(YEAR(B381),MONTH(B381)+1,1)))&gt;$H$16,"",IF(DATE(YEAR(B381),MONTH(B381),15)&gt;B381,DATE(YEAR(B381),MONTH(B381),15),DATE(YEAR(B381),MONTH(B381)+1,1))),"")</f>
        <v>46858</v>
      </c>
      <c r="C382" s="33">
        <f ca="1">IF(B382&lt;&gt;"",IF(AND(MONTH(B382)=1,DAY(B382)=1),C381*(1+$H$10),C381),"")</f>
        <v>83157.127176454727</v>
      </c>
      <c r="D382" s="33">
        <f ca="1">IF(C382&lt;&gt;"",C382*$H$8/24,"")</f>
        <v>207.89281794113683</v>
      </c>
      <c r="E382" s="33">
        <f ca="1">IF(D382&lt;&gt;"",C382*$H$9/24,"")</f>
        <v>103.94640897056841</v>
      </c>
      <c r="F382" s="33">
        <f ca="1">IF(E382&lt;&gt;"",F381*(1+$H$11-$H$13)^YEARFRAC(B381,B382,1)+D382+E382,"")</f>
        <v>191124.64980459269</v>
      </c>
      <c r="G382" s="33">
        <f ca="1">IF(E382&lt;&gt;"",F381*((1+$H$11)^YEARFRAC(B381,B382,1)-(1+$H$11-$H$13)^YEARFRAC(B381,B382,1)),"")</f>
        <v>139.08059303503444</v>
      </c>
      <c r="I382" s="30" t="str">
        <f ca="1">IFERROR(IF(YEARFRAC($I$28,DATE(YEAR(I381),MONTH(I381)+1,1))&gt;$H$17,"",DATE(YEAR(I381),MONTH(I381)+1,1)),"")</f>
        <v/>
      </c>
      <c r="J382" s="33" t="str">
        <f ca="1">IF(I382&lt;&gt;"",(J381-K381)*(1+($H$12-$H$13)/12),"")</f>
        <v/>
      </c>
      <c r="K382" s="33" t="str">
        <f ca="1">IF(J382&lt;&gt;"",-PMT(($H$12-$H$13)/12,12*$H$17,$J$28,0,1),"")</f>
        <v/>
      </c>
      <c r="L382" s="33" t="str">
        <f ca="1">IF(K382&lt;&gt;"",J382*$H$13/12,"")</f>
        <v/>
      </c>
    </row>
    <row r="383" spans="2:12" x14ac:dyDescent="0.3">
      <c r="B383" s="30">
        <f ca="1">IFERROR(IF(YEARFRAC($B$28,IF(DATE(YEAR(B382),MONTH(B382),15)&gt;B382,DATE(YEAR(B382),MONTH(B382),15),DATE(YEAR(B382),MONTH(B382)+1,1)))&gt;$H$16,"",IF(DATE(YEAR(B382),MONTH(B382),15)&gt;B382,DATE(YEAR(B382),MONTH(B382),15),DATE(YEAR(B382),MONTH(B382)+1,1))),"")</f>
        <v>46874</v>
      </c>
      <c r="C383" s="33">
        <f ca="1">IF(B383&lt;&gt;"",IF(AND(MONTH(B383)=1,DAY(B383)=1),C382*(1+$H$10),C382),"")</f>
        <v>83157.127176454727</v>
      </c>
      <c r="D383" s="33">
        <f ca="1">IF(C383&lt;&gt;"",C383*$H$8/24,"")</f>
        <v>207.89281794113683</v>
      </c>
      <c r="E383" s="33">
        <f ca="1">IF(D383&lt;&gt;"",C383*$H$9/24,"")</f>
        <v>103.94640897056841</v>
      </c>
      <c r="F383" s="33">
        <f ca="1">IF(E383&lt;&gt;"",F382*(1+$H$11-$H$13)^YEARFRAC(B382,B383,1)+D383+E383,"")</f>
        <v>191764.46607961046</v>
      </c>
      <c r="G383" s="33">
        <f ca="1">IF(E383&lt;&gt;"",F382*((1+$H$11)^YEARFRAC(B382,B383,1)-(1+$H$11-$H$13)^YEARFRAC(B382,B383,1)),"")</f>
        <v>159.49052487144607</v>
      </c>
      <c r="I383" s="30" t="str">
        <f ca="1">IFERROR(IF(YEARFRAC($I$28,DATE(YEAR(I382),MONTH(I382)+1,1))&gt;$H$17,"",DATE(YEAR(I382),MONTH(I382)+1,1)),"")</f>
        <v/>
      </c>
      <c r="J383" s="33" t="str">
        <f ca="1">IF(I383&lt;&gt;"",(J382-K382)*(1+($H$12-$H$13)/12),"")</f>
        <v/>
      </c>
      <c r="K383" s="33" t="str">
        <f ca="1">IF(J383&lt;&gt;"",-PMT(($H$12-$H$13)/12,12*$H$17,$J$28,0,1),"")</f>
        <v/>
      </c>
      <c r="L383" s="33" t="str">
        <f ca="1">IF(K383&lt;&gt;"",J383*$H$13/12,"")</f>
        <v/>
      </c>
    </row>
    <row r="384" spans="2:12" x14ac:dyDescent="0.3">
      <c r="B384" s="30">
        <f ca="1">IFERROR(IF(YEARFRAC($B$28,IF(DATE(YEAR(B383),MONTH(B383),15)&gt;B383,DATE(YEAR(B383),MONTH(B383),15),DATE(YEAR(B383),MONTH(B383)+1,1)))&gt;$H$16,"",IF(DATE(YEAR(B383),MONTH(B383),15)&gt;B383,DATE(YEAR(B383),MONTH(B383),15),DATE(YEAR(B383),MONTH(B383)+1,1))),"")</f>
        <v>46888</v>
      </c>
      <c r="C384" s="33">
        <f ca="1">IF(B384&lt;&gt;"",IF(AND(MONTH(B384)=1,DAY(B384)=1),C383*(1+$H$10),C383),"")</f>
        <v>83157.127176454727</v>
      </c>
      <c r="D384" s="33">
        <f ca="1">IF(C384&lt;&gt;"",C384*$H$8/24,"")</f>
        <v>207.89281794113683</v>
      </c>
      <c r="E384" s="33">
        <f ca="1">IF(D384&lt;&gt;"",C384*$H$9/24,"")</f>
        <v>103.94640897056841</v>
      </c>
      <c r="F384" s="33">
        <f ca="1">IF(E384&lt;&gt;"",F383*(1+$H$11-$H$13)^YEARFRAC(B383,B384,1)+D384+E384,"")</f>
        <v>192364.21506624302</v>
      </c>
      <c r="G384" s="33">
        <f ca="1">IF(E384&lt;&gt;"",F383*((1+$H$11)^YEARFRAC(B383,B384,1)-(1+$H$11-$H$13)^YEARFRAC(B383,B384,1)),"")</f>
        <v>139.98409354516278</v>
      </c>
      <c r="I384" s="30" t="str">
        <f ca="1">IFERROR(IF(YEARFRAC($I$28,DATE(YEAR(I383),MONTH(I383)+1,1))&gt;$H$17,"",DATE(YEAR(I383),MONTH(I383)+1,1)),"")</f>
        <v/>
      </c>
      <c r="J384" s="33" t="str">
        <f ca="1">IF(I384&lt;&gt;"",(J383-K383)*(1+($H$12-$H$13)/12),"")</f>
        <v/>
      </c>
      <c r="K384" s="33" t="str">
        <f ca="1">IF(J384&lt;&gt;"",-PMT(($H$12-$H$13)/12,12*$H$17,$J$28,0,1),"")</f>
        <v/>
      </c>
      <c r="L384" s="33" t="str">
        <f ca="1">IF(K384&lt;&gt;"",J384*$H$13/12,"")</f>
        <v/>
      </c>
    </row>
    <row r="385" spans="2:12" x14ac:dyDescent="0.3">
      <c r="B385" s="30">
        <f ca="1">IFERROR(IF(YEARFRAC($B$28,IF(DATE(YEAR(B384),MONTH(B384),15)&gt;B384,DATE(YEAR(B384),MONTH(B384),15),DATE(YEAR(B384),MONTH(B384)+1,1)))&gt;$H$16,"",IF(DATE(YEAR(B384),MONTH(B384),15)&gt;B384,DATE(YEAR(B384),MONTH(B384),15),DATE(YEAR(B384),MONTH(B384)+1,1))),"")</f>
        <v>46905</v>
      </c>
      <c r="C385" s="33">
        <f ca="1">IF(B385&lt;&gt;"",IF(AND(MONTH(B385)=1,DAY(B385)=1),C384*(1+$H$10),C384),"")</f>
        <v>83157.127176454727</v>
      </c>
      <c r="D385" s="33">
        <f ca="1">IF(C385&lt;&gt;"",C385*$H$8/24,"")</f>
        <v>207.89281794113683</v>
      </c>
      <c r="E385" s="33">
        <f ca="1">IF(D385&lt;&gt;"",C385*$H$9/24,"")</f>
        <v>103.94640897056841</v>
      </c>
      <c r="F385" s="33">
        <f ca="1">IF(E385&lt;&gt;"",F384*(1+$H$11-$H$13)^YEARFRAC(B384,B385,1)+D385+E385,"")</f>
        <v>193026.80879192866</v>
      </c>
      <c r="G385" s="33">
        <f ca="1">IF(E385&lt;&gt;"",F384*((1+$H$11)^YEARFRAC(B384,B385,1)-(1+$H$11-$H$13)^YEARFRAC(B384,B385,1)),"")</f>
        <v>170.58044778143389</v>
      </c>
      <c r="I385" s="30" t="str">
        <f ca="1">IFERROR(IF(YEARFRAC($I$28,DATE(YEAR(I384),MONTH(I384)+1,1))&gt;$H$17,"",DATE(YEAR(I384),MONTH(I384)+1,1)),"")</f>
        <v/>
      </c>
      <c r="J385" s="33" t="str">
        <f ca="1">IF(I385&lt;&gt;"",(J384-K384)*(1+($H$12-$H$13)/12),"")</f>
        <v/>
      </c>
      <c r="K385" s="33" t="str">
        <f ca="1">IF(J385&lt;&gt;"",-PMT(($H$12-$H$13)/12,12*$H$17,$J$28,0,1),"")</f>
        <v/>
      </c>
      <c r="L385" s="33" t="str">
        <f ca="1">IF(K385&lt;&gt;"",J385*$H$13/12,"")</f>
        <v/>
      </c>
    </row>
    <row r="386" spans="2:12" x14ac:dyDescent="0.3">
      <c r="B386" s="30">
        <f ca="1">IFERROR(IF(YEARFRAC($B$28,IF(DATE(YEAR(B385),MONTH(B385),15)&gt;B385,DATE(YEAR(B385),MONTH(B385),15),DATE(YEAR(B385),MONTH(B385)+1,1)))&gt;$H$16,"",IF(DATE(YEAR(B385),MONTH(B385),15)&gt;B385,DATE(YEAR(B385),MONTH(B385),15),DATE(YEAR(B385),MONTH(B385)+1,1))),"")</f>
        <v>46919</v>
      </c>
      <c r="C386" s="33">
        <f ca="1">IF(B386&lt;&gt;"",IF(AND(MONTH(B386)=1,DAY(B386)=1),C385*(1+$H$10),C385),"")</f>
        <v>83157.127176454727</v>
      </c>
      <c r="D386" s="33">
        <f ca="1">IF(C386&lt;&gt;"",C386*$H$8/24,"")</f>
        <v>207.89281794113683</v>
      </c>
      <c r="E386" s="33">
        <f ca="1">IF(D386&lt;&gt;"",C386*$H$9/24,"")</f>
        <v>103.94640897056841</v>
      </c>
      <c r="F386" s="33">
        <f ca="1">IF(E386&lt;&gt;"",F385*(1+$H$11-$H$13)^YEARFRAC(B385,B386,1)+D386+E386,"")</f>
        <v>193628.45302429897</v>
      </c>
      <c r="G386" s="33">
        <f ca="1">IF(E386&lt;&gt;"",F385*((1+$H$11)^YEARFRAC(B385,B386,1)-(1+$H$11-$H$13)^YEARFRAC(B385,B386,1)),"")</f>
        <v>140.90557761330004</v>
      </c>
      <c r="I386" s="30" t="str">
        <f ca="1">IFERROR(IF(YEARFRAC($I$28,DATE(YEAR(I385),MONTH(I385)+1,1))&gt;$H$17,"",DATE(YEAR(I385),MONTH(I385)+1,1)),"")</f>
        <v/>
      </c>
      <c r="J386" s="33" t="str">
        <f ca="1">IF(I386&lt;&gt;"",(J385-K385)*(1+($H$12-$H$13)/12),"")</f>
        <v/>
      </c>
      <c r="K386" s="33" t="str">
        <f ca="1">IF(J386&lt;&gt;"",-PMT(($H$12-$H$13)/12,12*$H$17,$J$28,0,1),"")</f>
        <v/>
      </c>
      <c r="L386" s="33" t="str">
        <f ca="1">IF(K386&lt;&gt;"",J386*$H$13/12,"")</f>
        <v/>
      </c>
    </row>
    <row r="387" spans="2:12" x14ac:dyDescent="0.3">
      <c r="B387" s="30">
        <f ca="1">IFERROR(IF(YEARFRAC($B$28,IF(DATE(YEAR(B386),MONTH(B386),15)&gt;B386,DATE(YEAR(B386),MONTH(B386),15),DATE(YEAR(B386),MONTH(B386)+1,1)))&gt;$H$16,"",IF(DATE(YEAR(B386),MONTH(B386),15)&gt;B386,DATE(YEAR(B386),MONTH(B386),15),DATE(YEAR(B386),MONTH(B386)+1,1))),"")</f>
        <v>46935</v>
      </c>
      <c r="C387" s="33">
        <f ca="1">IF(B387&lt;&gt;"",IF(AND(MONTH(B387)=1,DAY(B387)=1),C386*(1+$H$10),C386),"")</f>
        <v>83157.127176454727</v>
      </c>
      <c r="D387" s="33">
        <f ca="1">IF(C387&lt;&gt;"",C387*$H$8/24,"")</f>
        <v>207.89281794113683</v>
      </c>
      <c r="E387" s="33">
        <f ca="1">IF(D387&lt;&gt;"",C387*$H$9/24,"")</f>
        <v>103.94640897056841</v>
      </c>
      <c r="F387" s="33">
        <f ca="1">IF(E387&lt;&gt;"",F386*(1+$H$11-$H$13)^YEARFRAC(B386,B387,1)+D387+E387,"")</f>
        <v>194272.56591929685</v>
      </c>
      <c r="G387" s="33">
        <f ca="1">IF(E387&lt;&gt;"",F386*((1+$H$11)^YEARFRAC(B386,B387,1)-(1+$H$11-$H$13)^YEARFRAC(B386,B387,1)),"")</f>
        <v>161.5799094175737</v>
      </c>
      <c r="I387" s="30" t="str">
        <f ca="1">IFERROR(IF(YEARFRAC($I$28,DATE(YEAR(I386),MONTH(I386)+1,1))&gt;$H$17,"",DATE(YEAR(I386),MONTH(I386)+1,1)),"")</f>
        <v/>
      </c>
      <c r="J387" s="33" t="str">
        <f ca="1">IF(I387&lt;&gt;"",(J386-K386)*(1+($H$12-$H$13)/12),"")</f>
        <v/>
      </c>
      <c r="K387" s="33" t="str">
        <f ca="1">IF(J387&lt;&gt;"",-PMT(($H$12-$H$13)/12,12*$H$17,$J$28,0,1),"")</f>
        <v/>
      </c>
      <c r="L387" s="33" t="str">
        <f ca="1">IF(K387&lt;&gt;"",J387*$H$13/12,"")</f>
        <v/>
      </c>
    </row>
    <row r="388" spans="2:12" x14ac:dyDescent="0.3">
      <c r="B388" s="30">
        <f ca="1">IFERROR(IF(YEARFRAC($B$28,IF(DATE(YEAR(B387),MONTH(B387),15)&gt;B387,DATE(YEAR(B387),MONTH(B387),15),DATE(YEAR(B387),MONTH(B387)+1,1)))&gt;$H$16,"",IF(DATE(YEAR(B387),MONTH(B387),15)&gt;B387,DATE(YEAR(B387),MONTH(B387),15),DATE(YEAR(B387),MONTH(B387)+1,1))),"")</f>
        <v>46949</v>
      </c>
      <c r="C388" s="33">
        <f ca="1">IF(B388&lt;&gt;"",IF(AND(MONTH(B388)=1,DAY(B388)=1),C387*(1+$H$10),C387),"")</f>
        <v>83157.127176454727</v>
      </c>
      <c r="D388" s="33">
        <f ca="1">IF(C388&lt;&gt;"",C388*$H$8/24,"")</f>
        <v>207.89281794113683</v>
      </c>
      <c r="E388" s="33">
        <f ca="1">IF(D388&lt;&gt;"",C388*$H$9/24,"")</f>
        <v>103.94640897056841</v>
      </c>
      <c r="F388" s="33">
        <f ca="1">IF(E388&lt;&gt;"",F387*(1+$H$11-$H$13)^YEARFRAC(B387,B388,1)+D388+E388,"")</f>
        <v>194876.08049627554</v>
      </c>
      <c r="G388" s="33">
        <f ca="1">IF(E388&lt;&gt;"",F387*((1+$H$11)^YEARFRAC(B387,B388,1)-(1+$H$11-$H$13)^YEARFRAC(B387,B388,1)),"")</f>
        <v>141.81495454750046</v>
      </c>
      <c r="I388" s="30" t="str">
        <f ca="1">IFERROR(IF(YEARFRAC($I$28,DATE(YEAR(I387),MONTH(I387)+1,1))&gt;$H$17,"",DATE(YEAR(I387),MONTH(I387)+1,1)),"")</f>
        <v/>
      </c>
      <c r="J388" s="33" t="str">
        <f ca="1">IF(I388&lt;&gt;"",(J387-K387)*(1+($H$12-$H$13)/12),"")</f>
        <v/>
      </c>
      <c r="K388" s="33" t="str">
        <f ca="1">IF(J388&lt;&gt;"",-PMT(($H$12-$H$13)/12,12*$H$17,$J$28,0,1),"")</f>
        <v/>
      </c>
      <c r="L388" s="33" t="str">
        <f ca="1">IF(K388&lt;&gt;"",J388*$H$13/12,"")</f>
        <v/>
      </c>
    </row>
    <row r="389" spans="2:12" x14ac:dyDescent="0.3">
      <c r="B389" s="30">
        <f ca="1">IFERROR(IF(YEARFRAC($B$28,IF(DATE(YEAR(B388),MONTH(B388),15)&gt;B388,DATE(YEAR(B388),MONTH(B388),15),DATE(YEAR(B388),MONTH(B388)+1,1)))&gt;$H$16,"",IF(DATE(YEAR(B388),MONTH(B388),15)&gt;B388,DATE(YEAR(B388),MONTH(B388),15),DATE(YEAR(B388),MONTH(B388)+1,1))),"")</f>
        <v>46966</v>
      </c>
      <c r="C389" s="33">
        <f ca="1">IF(B389&lt;&gt;"",IF(AND(MONTH(B389)=1,DAY(B389)=1),C388*(1+$H$10),C388),"")</f>
        <v>83157.127176454727</v>
      </c>
      <c r="D389" s="33">
        <f ca="1">IF(C389&lt;&gt;"",C389*$H$8/24,"")</f>
        <v>207.89281794113683</v>
      </c>
      <c r="E389" s="33">
        <f ca="1">IF(D389&lt;&gt;"",C389*$H$9/24,"")</f>
        <v>103.94640897056841</v>
      </c>
      <c r="F389" s="33">
        <f ca="1">IF(E389&lt;&gt;"",F388*(1+$H$11-$H$13)^YEARFRAC(B388,B389,1)+D389+E389,"")</f>
        <v>195543.2543259041</v>
      </c>
      <c r="G389" s="33">
        <f ca="1">IF(E389&lt;&gt;"",F388*((1+$H$11)^YEARFRAC(B388,B389,1)-(1+$H$11-$H$13)^YEARFRAC(B388,B389,1)),"")</f>
        <v>172.80786377808431</v>
      </c>
      <c r="I389" s="30" t="str">
        <f ca="1">IFERROR(IF(YEARFRAC($I$28,DATE(YEAR(I388),MONTH(I388)+1,1))&gt;$H$17,"",DATE(YEAR(I388),MONTH(I388)+1,1)),"")</f>
        <v/>
      </c>
      <c r="J389" s="33" t="str">
        <f ca="1">IF(I389&lt;&gt;"",(J388-K388)*(1+($H$12-$H$13)/12),"")</f>
        <v/>
      </c>
      <c r="K389" s="33" t="str">
        <f ca="1">IF(J389&lt;&gt;"",-PMT(($H$12-$H$13)/12,12*$H$17,$J$28,0,1),"")</f>
        <v/>
      </c>
      <c r="L389" s="33" t="str">
        <f ca="1">IF(K389&lt;&gt;"",J389*$H$13/12,"")</f>
        <v/>
      </c>
    </row>
    <row r="390" spans="2:12" x14ac:dyDescent="0.3">
      <c r="B390" s="30">
        <f ca="1">IFERROR(IF(YEARFRAC($B$28,IF(DATE(YEAR(B389),MONTH(B389),15)&gt;B389,DATE(YEAR(B389),MONTH(B389),15),DATE(YEAR(B389),MONTH(B389)+1,1)))&gt;$H$16,"",IF(DATE(YEAR(B389),MONTH(B389),15)&gt;B389,DATE(YEAR(B389),MONTH(B389),15),DATE(YEAR(B389),MONTH(B389)+1,1))),"")</f>
        <v>46980</v>
      </c>
      <c r="C390" s="33">
        <f ca="1">IF(B390&lt;&gt;"",IF(AND(MONTH(B390)=1,DAY(B390)=1),C389*(1+$H$10),C389),"")</f>
        <v>83157.127176454727</v>
      </c>
      <c r="D390" s="33">
        <f ca="1">IF(C390&lt;&gt;"",C390*$H$8/24,"")</f>
        <v>207.89281794113683</v>
      </c>
      <c r="E390" s="33">
        <f ca="1">IF(D390&lt;&gt;"",C390*$H$9/24,"")</f>
        <v>103.94640897056841</v>
      </c>
      <c r="F390" s="33">
        <f ca="1">IF(E390&lt;&gt;"",F389*(1+$H$11-$H$13)^YEARFRAC(B389,B390,1)+D390+E390,"")</f>
        <v>196148.6766786105</v>
      </c>
      <c r="G390" s="33">
        <f ca="1">IF(E390&lt;&gt;"",F389*((1+$H$11)^YEARFRAC(B389,B390,1)-(1+$H$11-$H$13)^YEARFRAC(B389,B390,1)),"")</f>
        <v>142.74253079983609</v>
      </c>
      <c r="I390" s="30" t="str">
        <f ca="1">IFERROR(IF(YEARFRAC($I$28,DATE(YEAR(I389),MONTH(I389)+1,1))&gt;$H$17,"",DATE(YEAR(I389),MONTH(I389)+1,1)),"")</f>
        <v/>
      </c>
      <c r="J390" s="33" t="str">
        <f ca="1">IF(I390&lt;&gt;"",(J389-K389)*(1+($H$12-$H$13)/12),"")</f>
        <v/>
      </c>
      <c r="K390" s="33" t="str">
        <f ca="1">IF(J390&lt;&gt;"",-PMT(($H$12-$H$13)/12,12*$H$17,$J$28,0,1),"")</f>
        <v/>
      </c>
      <c r="L390" s="33" t="str">
        <f ca="1">IF(K390&lt;&gt;"",J390*$H$13/12,"")</f>
        <v/>
      </c>
    </row>
    <row r="391" spans="2:12" x14ac:dyDescent="0.3">
      <c r="B391" s="30">
        <f ca="1">IFERROR(IF(YEARFRAC($B$28,IF(DATE(YEAR(B390),MONTH(B390),15)&gt;B390,DATE(YEAR(B390),MONTH(B390),15),DATE(YEAR(B390),MONTH(B390)+1,1)))&gt;$H$16,"",IF(DATE(YEAR(B390),MONTH(B390),15)&gt;B390,DATE(YEAR(B390),MONTH(B390),15),DATE(YEAR(B390),MONTH(B390)+1,1))),"")</f>
        <v>46997</v>
      </c>
      <c r="C391" s="33">
        <f ca="1">IF(B391&lt;&gt;"",IF(AND(MONTH(B391)=1,DAY(B391)=1),C390*(1+$H$10),C390),"")</f>
        <v>83157.127176454727</v>
      </c>
      <c r="D391" s="33">
        <f ca="1">IF(C391&lt;&gt;"",C391*$H$8/24,"")</f>
        <v>207.89281794113683</v>
      </c>
      <c r="E391" s="33">
        <f ca="1">IF(D391&lt;&gt;"",C391*$H$9/24,"")</f>
        <v>103.94640897056841</v>
      </c>
      <c r="F391" s="33">
        <f ca="1">IF(E391&lt;&gt;"",F390*(1+$H$11-$H$13)^YEARFRAC(B390,B391,1)+D391+E391,"")</f>
        <v>196818.17094416797</v>
      </c>
      <c r="G391" s="33">
        <f ca="1">IF(E391&lt;&gt;"",F390*((1+$H$11)^YEARFRAC(B390,B391,1)-(1+$H$11-$H$13)^YEARFRAC(B390,B391,1)),"")</f>
        <v>173.93634823426493</v>
      </c>
      <c r="I391" s="30" t="str">
        <f ca="1">IFERROR(IF(YEARFRAC($I$28,DATE(YEAR(I390),MONTH(I390)+1,1))&gt;$H$17,"",DATE(YEAR(I390),MONTH(I390)+1,1)),"")</f>
        <v/>
      </c>
      <c r="J391" s="33" t="str">
        <f ca="1">IF(I391&lt;&gt;"",(J390-K390)*(1+($H$12-$H$13)/12),"")</f>
        <v/>
      </c>
      <c r="K391" s="33" t="str">
        <f ca="1">IF(J391&lt;&gt;"",-PMT(($H$12-$H$13)/12,12*$H$17,$J$28,0,1),"")</f>
        <v/>
      </c>
      <c r="L391" s="33" t="str">
        <f ca="1">IF(K391&lt;&gt;"",J391*$H$13/12,"")</f>
        <v/>
      </c>
    </row>
    <row r="392" spans="2:12" x14ac:dyDescent="0.3">
      <c r="B392" s="30">
        <f ca="1">IFERROR(IF(YEARFRAC($B$28,IF(DATE(YEAR(B391),MONTH(B391),15)&gt;B391,DATE(YEAR(B391),MONTH(B391),15),DATE(YEAR(B391),MONTH(B391)+1,1)))&gt;$H$16,"",IF(DATE(YEAR(B391),MONTH(B391),15)&gt;B391,DATE(YEAR(B391),MONTH(B391),15),DATE(YEAR(B391),MONTH(B391)+1,1))),"")</f>
        <v>47011</v>
      </c>
      <c r="C392" s="33">
        <f ca="1">IF(B392&lt;&gt;"",IF(AND(MONTH(B392)=1,DAY(B392)=1),C391*(1+$H$10),C391),"")</f>
        <v>83157.127176454727</v>
      </c>
      <c r="D392" s="33">
        <f ca="1">IF(C392&lt;&gt;"",C392*$H$8/24,"")</f>
        <v>207.89281794113683</v>
      </c>
      <c r="E392" s="33">
        <f ca="1">IF(D392&lt;&gt;"",C392*$H$9/24,"")</f>
        <v>103.94640897056841</v>
      </c>
      <c r="F392" s="33">
        <f ca="1">IF(E392&lt;&gt;"",F391*(1+$H$11-$H$13)^YEARFRAC(B391,B392,1)+D392+E392,"")</f>
        <v>197425.5074207198</v>
      </c>
      <c r="G392" s="33">
        <f ca="1">IF(E392&lt;&gt;"",F391*((1+$H$11)^YEARFRAC(B391,B392,1)-(1+$H$11-$H$13)^YEARFRAC(B391,B392,1)),"")</f>
        <v>143.67319355921947</v>
      </c>
      <c r="I392" s="30" t="str">
        <f ca="1">IFERROR(IF(YEARFRAC($I$28,DATE(YEAR(I391),MONTH(I391)+1,1))&gt;$H$17,"",DATE(YEAR(I391),MONTH(I391)+1,1)),"")</f>
        <v/>
      </c>
      <c r="J392" s="33" t="str">
        <f ca="1">IF(I392&lt;&gt;"",(J391-K391)*(1+($H$12-$H$13)/12),"")</f>
        <v/>
      </c>
      <c r="K392" s="33" t="str">
        <f ca="1">IF(J392&lt;&gt;"",-PMT(($H$12-$H$13)/12,12*$H$17,$J$28,0,1),"")</f>
        <v/>
      </c>
      <c r="L392" s="33" t="str">
        <f ca="1">IF(K392&lt;&gt;"",J392*$H$13/12,"")</f>
        <v/>
      </c>
    </row>
    <row r="393" spans="2:12" x14ac:dyDescent="0.3">
      <c r="B393" s="30">
        <f ca="1">IFERROR(IF(YEARFRAC($B$28,IF(DATE(YEAR(B392),MONTH(B392),15)&gt;B392,DATE(YEAR(B392),MONTH(B392),15),DATE(YEAR(B392),MONTH(B392)+1,1)))&gt;$H$16,"",IF(DATE(YEAR(B392),MONTH(B392),15)&gt;B392,DATE(YEAR(B392),MONTH(B392),15),DATE(YEAR(B392),MONTH(B392)+1,1))),"")</f>
        <v>47027</v>
      </c>
      <c r="C393" s="33">
        <f ca="1">IF(B393&lt;&gt;"",IF(AND(MONTH(B393)=1,DAY(B393)=1),C392*(1+$H$10),C392),"")</f>
        <v>83157.127176454727</v>
      </c>
      <c r="D393" s="33">
        <f ca="1">IF(C393&lt;&gt;"",C393*$H$8/24,"")</f>
        <v>207.89281794113683</v>
      </c>
      <c r="E393" s="33">
        <f ca="1">IF(D393&lt;&gt;"",C393*$H$9/24,"")</f>
        <v>103.94640897056841</v>
      </c>
      <c r="F393" s="33">
        <f ca="1">IF(E393&lt;&gt;"",F392*(1+$H$11-$H$13)^YEARFRAC(B392,B393,1)+D393+E393,"")</f>
        <v>198076.13620309121</v>
      </c>
      <c r="G393" s="33">
        <f ca="1">IF(E393&lt;&gt;"",F392*((1+$H$11)^YEARFRAC(B392,B393,1)-(1+$H$11-$H$13)^YEARFRAC(B392,B393,1)),"")</f>
        <v>164.74849180226218</v>
      </c>
      <c r="I393" s="30" t="str">
        <f ca="1">IFERROR(IF(YEARFRAC($I$28,DATE(YEAR(I392),MONTH(I392)+1,1))&gt;$H$17,"",DATE(YEAR(I392),MONTH(I392)+1,1)),"")</f>
        <v/>
      </c>
      <c r="J393" s="33" t="str">
        <f ca="1">IF(I393&lt;&gt;"",(J392-K392)*(1+($H$12-$H$13)/12),"")</f>
        <v/>
      </c>
      <c r="K393" s="33" t="str">
        <f ca="1">IF(J393&lt;&gt;"",-PMT(($H$12-$H$13)/12,12*$H$17,$J$28,0,1),"")</f>
        <v/>
      </c>
      <c r="L393" s="33" t="str">
        <f ca="1">IF(K393&lt;&gt;"",J393*$H$13/12,"")</f>
        <v/>
      </c>
    </row>
    <row r="394" spans="2:12" x14ac:dyDescent="0.3">
      <c r="B394" s="30">
        <f ca="1">IFERROR(IF(YEARFRAC($B$28,IF(DATE(YEAR(B393),MONTH(B393),15)&gt;B393,DATE(YEAR(B393),MONTH(B393),15),DATE(YEAR(B393),MONTH(B393)+1,1)))&gt;$H$16,"",IF(DATE(YEAR(B393),MONTH(B393),15)&gt;B393,DATE(YEAR(B393),MONTH(B393),15),DATE(YEAR(B393),MONTH(B393)+1,1))),"")</f>
        <v>47041</v>
      </c>
      <c r="C394" s="33">
        <f ca="1">IF(B394&lt;&gt;"",IF(AND(MONTH(B394)=1,DAY(B394)=1),C393*(1+$H$10),C393),"")</f>
        <v>83157.127176454727</v>
      </c>
      <c r="D394" s="33">
        <f ca="1">IF(C394&lt;&gt;"",C394*$H$8/24,"")</f>
        <v>207.89281794113683</v>
      </c>
      <c r="E394" s="33">
        <f ca="1">IF(D394&lt;&gt;"",C394*$H$9/24,"")</f>
        <v>103.94640897056841</v>
      </c>
      <c r="F394" s="33">
        <f ca="1">IF(E394&lt;&gt;"",F393*(1+$H$11-$H$13)^YEARFRAC(B393,B394,1)+D394+E394,"")</f>
        <v>198685.36135319577</v>
      </c>
      <c r="G394" s="33">
        <f ca="1">IF(E394&lt;&gt;"",F393*((1+$H$11)^YEARFRAC(B393,B394,1)-(1+$H$11-$H$13)^YEARFRAC(B393,B394,1)),"")</f>
        <v>144.59148217692703</v>
      </c>
      <c r="I394" s="30" t="str">
        <f ca="1">IFERROR(IF(YEARFRAC($I$28,DATE(YEAR(I393),MONTH(I393)+1,1))&gt;$H$17,"",DATE(YEAR(I393),MONTH(I393)+1,1)),"")</f>
        <v/>
      </c>
      <c r="J394" s="33" t="str">
        <f ca="1">IF(I394&lt;&gt;"",(J393-K393)*(1+($H$12-$H$13)/12),"")</f>
        <v/>
      </c>
      <c r="K394" s="33" t="str">
        <f ca="1">IF(J394&lt;&gt;"",-PMT(($H$12-$H$13)/12,12*$H$17,$J$28,0,1),"")</f>
        <v/>
      </c>
      <c r="L394" s="33" t="str">
        <f ca="1">IF(K394&lt;&gt;"",J394*$H$13/12,"")</f>
        <v/>
      </c>
    </row>
    <row r="395" spans="2:12" x14ac:dyDescent="0.3">
      <c r="B395" s="30">
        <f ca="1">IFERROR(IF(YEARFRAC($B$28,IF(DATE(YEAR(B394),MONTH(B394),15)&gt;B394,DATE(YEAR(B394),MONTH(B394),15),DATE(YEAR(B394),MONTH(B394)+1,1)))&gt;$H$16,"",IF(DATE(YEAR(B394),MONTH(B394),15)&gt;B394,DATE(YEAR(B394),MONTH(B394),15),DATE(YEAR(B394),MONTH(B394)+1,1))),"")</f>
        <v>47058</v>
      </c>
      <c r="C395" s="33">
        <f ca="1">IF(B395&lt;&gt;"",IF(AND(MONTH(B395)=1,DAY(B395)=1),C394*(1+$H$10),C394),"")</f>
        <v>83157.127176454727</v>
      </c>
      <c r="D395" s="33">
        <f ca="1">IF(C395&lt;&gt;"",C395*$H$8/24,"")</f>
        <v>207.89281794113683</v>
      </c>
      <c r="E395" s="33">
        <f ca="1">IF(D395&lt;&gt;"",C395*$H$9/24,"")</f>
        <v>103.94640897056841</v>
      </c>
      <c r="F395" s="33">
        <f ca="1">IF(E395&lt;&gt;"",F394*(1+$H$11-$H$13)^YEARFRAC(B394,B395,1)+D395+E395,"")</f>
        <v>199359.48097779558</v>
      </c>
      <c r="G395" s="33">
        <f ca="1">IF(E395&lt;&gt;"",F394*((1+$H$11)^YEARFRAC(B394,B395,1)-(1+$H$11-$H$13)^YEARFRAC(B394,B395,1)),"")</f>
        <v>176.18577288698449</v>
      </c>
      <c r="I395" s="30" t="str">
        <f ca="1">IFERROR(IF(YEARFRAC($I$28,DATE(YEAR(I394),MONTH(I394)+1,1))&gt;$H$17,"",DATE(YEAR(I394),MONTH(I394)+1,1)),"")</f>
        <v/>
      </c>
      <c r="J395" s="33" t="str">
        <f ca="1">IF(I395&lt;&gt;"",(J394-K394)*(1+($H$12-$H$13)/12),"")</f>
        <v/>
      </c>
      <c r="K395" s="33" t="str">
        <f ca="1">IF(J395&lt;&gt;"",-PMT(($H$12-$H$13)/12,12*$H$17,$J$28,0,1),"")</f>
        <v/>
      </c>
      <c r="L395" s="33" t="str">
        <f ca="1">IF(K395&lt;&gt;"",J395*$H$13/12,"")</f>
        <v/>
      </c>
    </row>
    <row r="396" spans="2:12" x14ac:dyDescent="0.3">
      <c r="B396" s="30">
        <f ca="1">IFERROR(IF(YEARFRAC($B$28,IF(DATE(YEAR(B395),MONTH(B395),15)&gt;B395,DATE(YEAR(B395),MONTH(B395),15),DATE(YEAR(B395),MONTH(B395)+1,1)))&gt;$H$16,"",IF(DATE(YEAR(B395),MONTH(B395),15)&gt;B395,DATE(YEAR(B395),MONTH(B395),15),DATE(YEAR(B395),MONTH(B395)+1,1))),"")</f>
        <v>47072</v>
      </c>
      <c r="C396" s="33">
        <f ca="1">IF(B396&lt;&gt;"",IF(AND(MONTH(B396)=1,DAY(B396)=1),C395*(1+$H$10),C395),"")</f>
        <v>83157.127176454727</v>
      </c>
      <c r="D396" s="33">
        <f ca="1">IF(C396&lt;&gt;"",C396*$H$8/24,"")</f>
        <v>207.89281794113683</v>
      </c>
      <c r="E396" s="33">
        <f ca="1">IF(D396&lt;&gt;"",C396*$H$9/24,"")</f>
        <v>103.94640897056841</v>
      </c>
      <c r="F396" s="33">
        <f ca="1">IF(E396&lt;&gt;"",F395*(1+$H$11-$H$13)^YEARFRAC(B395,B396,1)+D396+E396,"")</f>
        <v>199970.63290554186</v>
      </c>
      <c r="G396" s="33">
        <f ca="1">IF(E396&lt;&gt;"",F395*((1+$H$11)^YEARFRAC(B395,B396,1)-(1+$H$11-$H$13)^YEARFRAC(B395,B396,1)),"")</f>
        <v>145.52829731617359</v>
      </c>
      <c r="I396" s="30" t="str">
        <f ca="1">IFERROR(IF(YEARFRAC($I$28,DATE(YEAR(I395),MONTH(I395)+1,1))&gt;$H$17,"",DATE(YEAR(I395),MONTH(I395)+1,1)),"")</f>
        <v/>
      </c>
      <c r="J396" s="33" t="str">
        <f ca="1">IF(I396&lt;&gt;"",(J395-K395)*(1+($H$12-$H$13)/12),"")</f>
        <v/>
      </c>
      <c r="K396" s="33" t="str">
        <f ca="1">IF(J396&lt;&gt;"",-PMT(($H$12-$H$13)/12,12*$H$17,$J$28,0,1),"")</f>
        <v/>
      </c>
      <c r="L396" s="33" t="str">
        <f ca="1">IF(K396&lt;&gt;"",J396*$H$13/12,"")</f>
        <v/>
      </c>
    </row>
    <row r="397" spans="2:12" x14ac:dyDescent="0.3">
      <c r="B397" s="30">
        <f ca="1">IFERROR(IF(YEARFRAC($B$28,IF(DATE(YEAR(B396),MONTH(B396),15)&gt;B396,DATE(YEAR(B396),MONTH(B396),15),DATE(YEAR(B396),MONTH(B396)+1,1)))&gt;$H$16,"",IF(DATE(YEAR(B396),MONTH(B396),15)&gt;B396,DATE(YEAR(B396),MONTH(B396),15),DATE(YEAR(B396),MONTH(B396)+1,1))),"")</f>
        <v>47088</v>
      </c>
      <c r="C397" s="33">
        <f ca="1">IF(B397&lt;&gt;"",IF(AND(MONTH(B397)=1,DAY(B397)=1),C396*(1+$H$10),C396),"")</f>
        <v>83157.127176454727</v>
      </c>
      <c r="D397" s="33">
        <f ca="1">IF(C397&lt;&gt;"",C397*$H$8/24,"")</f>
        <v>207.89281794113683</v>
      </c>
      <c r="E397" s="33">
        <f ca="1">IF(D397&lt;&gt;"",C397*$H$9/24,"")</f>
        <v>103.94640897056841</v>
      </c>
      <c r="F397" s="33">
        <f ca="1">IF(E397&lt;&gt;"",F396*(1+$H$11-$H$13)^YEARFRAC(B396,B397,1)+D397+E397,"")</f>
        <v>200625.62921844597</v>
      </c>
      <c r="G397" s="33">
        <f ca="1">IF(E397&lt;&gt;"",F396*((1+$H$11)^YEARFRAC(B396,B397,1)-(1+$H$11-$H$13)^YEARFRAC(B396,B397,1)),"")</f>
        <v>166.87235913100804</v>
      </c>
      <c r="I397" s="30" t="str">
        <f ca="1">IFERROR(IF(YEARFRAC($I$28,DATE(YEAR(I396),MONTH(I396)+1,1))&gt;$H$17,"",DATE(YEAR(I396),MONTH(I396)+1,1)),"")</f>
        <v/>
      </c>
      <c r="J397" s="33" t="str">
        <f ca="1">IF(I397&lt;&gt;"",(J396-K396)*(1+($H$12-$H$13)/12),"")</f>
        <v/>
      </c>
      <c r="K397" s="33" t="str">
        <f ca="1">IF(J397&lt;&gt;"",-PMT(($H$12-$H$13)/12,12*$H$17,$J$28,0,1),"")</f>
        <v/>
      </c>
      <c r="L397" s="33" t="str">
        <f ca="1">IF(K397&lt;&gt;"",J397*$H$13/12,"")</f>
        <v/>
      </c>
    </row>
    <row r="398" spans="2:12" x14ac:dyDescent="0.3">
      <c r="B398" s="30">
        <f ca="1">IFERROR(IF(YEARFRAC($B$28,IF(DATE(YEAR(B397),MONTH(B397),15)&gt;B397,DATE(YEAR(B397),MONTH(B397),15),DATE(YEAR(B397),MONTH(B397)+1,1)))&gt;$H$16,"",IF(DATE(YEAR(B397),MONTH(B397),15)&gt;B397,DATE(YEAR(B397),MONTH(B397),15),DATE(YEAR(B397),MONTH(B397)+1,1))),"")</f>
        <v>47102</v>
      </c>
      <c r="C398" s="33">
        <f ca="1">IF(B398&lt;&gt;"",IF(AND(MONTH(B398)=1,DAY(B398)=1),C397*(1+$H$10),C397),"")</f>
        <v>83157.127176454727</v>
      </c>
      <c r="D398" s="33">
        <f ca="1">IF(C398&lt;&gt;"",C398*$H$8/24,"")</f>
        <v>207.89281794113683</v>
      </c>
      <c r="E398" s="33">
        <f ca="1">IF(D398&lt;&gt;"",C398*$H$9/24,"")</f>
        <v>103.94640897056841</v>
      </c>
      <c r="F398" s="33">
        <f ca="1">IF(E398&lt;&gt;"",F397*(1+$H$11-$H$13)^YEARFRAC(B397,B398,1)+D398+E398,"")</f>
        <v>201238.68210544289</v>
      </c>
      <c r="G398" s="33">
        <f ca="1">IF(E398&lt;&gt;"",F397*((1+$H$11)^YEARFRAC(B397,B398,1)-(1+$H$11-$H$13)^YEARFRAC(B397,B398,1)),"")</f>
        <v>146.45255934127508</v>
      </c>
      <c r="I398" s="30" t="str">
        <f ca="1">IFERROR(IF(YEARFRAC($I$28,DATE(YEAR(I397),MONTH(I397)+1,1))&gt;$H$17,"",DATE(YEAR(I397),MONTH(I397)+1,1)),"")</f>
        <v/>
      </c>
      <c r="J398" s="33" t="str">
        <f ca="1">IF(I398&lt;&gt;"",(J397-K397)*(1+($H$12-$H$13)/12),"")</f>
        <v/>
      </c>
      <c r="K398" s="33" t="str">
        <f ca="1">IF(J398&lt;&gt;"",-PMT(($H$12-$H$13)/12,12*$H$17,$J$28,0,1),"")</f>
        <v/>
      </c>
      <c r="L398" s="33" t="str">
        <f ca="1">IF(K398&lt;&gt;"",J398*$H$13/12,"")</f>
        <v/>
      </c>
    </row>
    <row r="399" spans="2:12" x14ac:dyDescent="0.3">
      <c r="B399" s="30">
        <f ca="1">IFERROR(IF(YEARFRAC($B$28,IF(DATE(YEAR(B398),MONTH(B398),15)&gt;B398,DATE(YEAR(B398),MONTH(B398),15),DATE(YEAR(B398),MONTH(B398)+1,1)))&gt;$H$16,"",IF(DATE(YEAR(B398),MONTH(B398),15)&gt;B398,DATE(YEAR(B398),MONTH(B398),15),DATE(YEAR(B398),MONTH(B398)+1,1))),"")</f>
        <v>47119</v>
      </c>
      <c r="C399" s="33">
        <f ca="1">IF(B399&lt;&gt;"",IF(AND(MONTH(B399)=1,DAY(B399)=1),C398*(1+$H$10),C398),"")</f>
        <v>87314.983535277468</v>
      </c>
      <c r="D399" s="33">
        <f ca="1">IF(C399&lt;&gt;"",C399*$H$8/24,"")</f>
        <v>218.28745883819366</v>
      </c>
      <c r="E399" s="33">
        <f ca="1">IF(D399&lt;&gt;"",C399*$H$9/24,"")</f>
        <v>109.14372941909683</v>
      </c>
      <c r="F399" s="33">
        <f ca="1">IF(E399&lt;&gt;"",F398*(1+$H$11-$H$13)^YEARFRAC(B398,B399,1)+D399+E399,"")</f>
        <v>201934.05560728852</v>
      </c>
      <c r="G399" s="33">
        <f ca="1">IF(E399&lt;&gt;"",F398*((1+$H$11)^YEARFRAC(B398,B399,1)-(1+$H$11-$H$13)^YEARFRAC(B398,B399,1)),"")</f>
        <v>178.93996367860296</v>
      </c>
      <c r="I399" s="30" t="str">
        <f ca="1">IFERROR(IF(YEARFRAC($I$28,DATE(YEAR(I398),MONTH(I398)+1,1))&gt;$H$17,"",DATE(YEAR(I398),MONTH(I398)+1,1)),"")</f>
        <v/>
      </c>
      <c r="J399" s="33" t="str">
        <f ca="1">IF(I399&lt;&gt;"",(J398-K398)*(1+($H$12-$H$13)/12),"")</f>
        <v/>
      </c>
      <c r="K399" s="33" t="str">
        <f ca="1">IF(J399&lt;&gt;"",-PMT(($H$12-$H$13)/12,12*$H$17,$J$28,0,1),"")</f>
        <v/>
      </c>
      <c r="L399" s="33" t="str">
        <f ca="1">IF(K399&lt;&gt;"",J399*$H$13/12,"")</f>
        <v/>
      </c>
    </row>
    <row r="400" spans="2:12" x14ac:dyDescent="0.3">
      <c r="B400" s="30">
        <f ca="1">IFERROR(IF(YEARFRAC($B$28,IF(DATE(YEAR(B399),MONTH(B399),15)&gt;B399,DATE(YEAR(B399),MONTH(B399),15),DATE(YEAR(B399),MONTH(B399)+1,1)))&gt;$H$16,"",IF(DATE(YEAR(B399),MONTH(B399),15)&gt;B399,DATE(YEAR(B399),MONTH(B399),15),DATE(YEAR(B399),MONTH(B399)+1,1))),"")</f>
        <v>47133</v>
      </c>
      <c r="C400" s="33">
        <f ca="1">IF(B400&lt;&gt;"",IF(AND(MONTH(B400)=1,DAY(B400)=1),C399*(1+$H$10),C399),"")</f>
        <v>87314.983535277468</v>
      </c>
      <c r="D400" s="33">
        <f ca="1">IF(C400&lt;&gt;"",C400*$H$8/24,"")</f>
        <v>218.28745883819366</v>
      </c>
      <c r="E400" s="33">
        <f ca="1">IF(D400&lt;&gt;"",C400*$H$9/24,"")</f>
        <v>109.14372941909683</v>
      </c>
      <c r="F400" s="33">
        <f ca="1">IF(E400&lt;&gt;"",F399*(1+$H$11-$H$13)^YEARFRAC(B399,B400,1)+D400+E400,"")</f>
        <v>202565.49613995219</v>
      </c>
      <c r="G400" s="33">
        <f ca="1">IF(E400&lt;&gt;"",F399*((1+$H$11)^YEARFRAC(B399,B400,1)-(1+$H$11-$H$13)^YEARFRAC(B399,B400,1)),"")</f>
        <v>147.81229530342299</v>
      </c>
      <c r="I400" s="30" t="str">
        <f ca="1">IFERROR(IF(YEARFRAC($I$28,DATE(YEAR(I399),MONTH(I399)+1,1))&gt;$H$17,"",DATE(YEAR(I399),MONTH(I399)+1,1)),"")</f>
        <v/>
      </c>
      <c r="J400" s="33" t="str">
        <f ca="1">IF(I400&lt;&gt;"",(J399-K399)*(1+($H$12-$H$13)/12),"")</f>
        <v/>
      </c>
      <c r="K400" s="33" t="str">
        <f ca="1">IF(J400&lt;&gt;"",-PMT(($H$12-$H$13)/12,12*$H$17,$J$28,0,1),"")</f>
        <v/>
      </c>
      <c r="L400" s="33" t="str">
        <f ca="1">IF(K400&lt;&gt;"",J400*$H$13/12,"")</f>
        <v/>
      </c>
    </row>
    <row r="401" spans="2:12" x14ac:dyDescent="0.3">
      <c r="B401" s="30">
        <f ca="1">IFERROR(IF(YEARFRAC($B$28,IF(DATE(YEAR(B400),MONTH(B400),15)&gt;B400,DATE(YEAR(B400),MONTH(B400),15),DATE(YEAR(B400),MONTH(B400)+1,1)))&gt;$H$16,"",IF(DATE(YEAR(B400),MONTH(B400),15)&gt;B400,DATE(YEAR(B400),MONTH(B400),15),DATE(YEAR(B400),MONTH(B400)+1,1))),"")</f>
        <v>47150</v>
      </c>
      <c r="C401" s="33">
        <f ca="1">IF(B401&lt;&gt;"",IF(AND(MONTH(B401)=1,DAY(B401)=1),C400*(1+$H$10),C400),"")</f>
        <v>87314.983535277468</v>
      </c>
      <c r="D401" s="33">
        <f ca="1">IF(C401&lt;&gt;"",C401*$H$8/24,"")</f>
        <v>218.28745883819366</v>
      </c>
      <c r="E401" s="33">
        <f ca="1">IF(D401&lt;&gt;"",C401*$H$9/24,"")</f>
        <v>109.14372941909683</v>
      </c>
      <c r="F401" s="33">
        <f ca="1">IF(E401&lt;&gt;"",F400*(1+$H$11-$H$13)^YEARFRAC(B400,B401,1)+D401+E401,"")</f>
        <v>203263.29557214308</v>
      </c>
      <c r="G401" s="33">
        <f ca="1">IF(E401&lt;&gt;"",F400*((1+$H$11)^YEARFRAC(B400,B401,1)-(1+$H$11-$H$13)^YEARFRAC(B400,B401,1)),"")</f>
        <v>180.11975700988185</v>
      </c>
      <c r="I401" s="30" t="str">
        <f ca="1">IFERROR(IF(YEARFRAC($I$28,DATE(YEAR(I400),MONTH(I400)+1,1))&gt;$H$17,"",DATE(YEAR(I400),MONTH(I400)+1,1)),"")</f>
        <v/>
      </c>
      <c r="J401" s="33" t="str">
        <f ca="1">IF(I401&lt;&gt;"",(J400-K400)*(1+($H$12-$H$13)/12),"")</f>
        <v/>
      </c>
      <c r="K401" s="33" t="str">
        <f ca="1">IF(J401&lt;&gt;"",-PMT(($H$12-$H$13)/12,12*$H$17,$J$28,0,1),"")</f>
        <v/>
      </c>
      <c r="L401" s="33" t="str">
        <f ca="1">IF(K401&lt;&gt;"",J401*$H$13/12,"")</f>
        <v/>
      </c>
    </row>
    <row r="402" spans="2:12" x14ac:dyDescent="0.3">
      <c r="B402" s="30">
        <f ca="1">IFERROR(IF(YEARFRAC($B$28,IF(DATE(YEAR(B401),MONTH(B401),15)&gt;B401,DATE(YEAR(B401),MONTH(B401),15),DATE(YEAR(B401),MONTH(B401)+1,1)))&gt;$H$16,"",IF(DATE(YEAR(B401),MONTH(B401),15)&gt;B401,DATE(YEAR(B401),MONTH(B401),15),DATE(YEAR(B401),MONTH(B401)+1,1))),"")</f>
        <v>47164</v>
      </c>
      <c r="C402" s="33">
        <f ca="1">IF(B402&lt;&gt;"",IF(AND(MONTH(B402)=1,DAY(B402)=1),C401*(1+$H$10),C401),"")</f>
        <v>87314.983535277468</v>
      </c>
      <c r="D402" s="33">
        <f ca="1">IF(C402&lt;&gt;"",C402*$H$8/24,"")</f>
        <v>218.28745883819366</v>
      </c>
      <c r="E402" s="33">
        <f ca="1">IF(D402&lt;&gt;"",C402*$H$9/24,"")</f>
        <v>109.14372941909683</v>
      </c>
      <c r="F402" s="33">
        <f ca="1">IF(E402&lt;&gt;"",F401*(1+$H$11-$H$13)^YEARFRAC(B401,B402,1)+D402+E402,"")</f>
        <v>203896.73725993166</v>
      </c>
      <c r="G402" s="33">
        <f ca="1">IF(E402&lt;&gt;"",F401*((1+$H$11)^YEARFRAC(B401,B402,1)-(1+$H$11-$H$13)^YEARFRAC(B401,B402,1)),"")</f>
        <v>148.78527635717992</v>
      </c>
      <c r="I402" s="30" t="str">
        <f ca="1">IFERROR(IF(YEARFRAC($I$28,DATE(YEAR(I401),MONTH(I401)+1,1))&gt;$H$17,"",DATE(YEAR(I401),MONTH(I401)+1,1)),"")</f>
        <v/>
      </c>
      <c r="J402" s="33" t="str">
        <f ca="1">IF(I402&lt;&gt;"",(J401-K401)*(1+($H$12-$H$13)/12),"")</f>
        <v/>
      </c>
      <c r="K402" s="33" t="str">
        <f ca="1">IF(J402&lt;&gt;"",-PMT(($H$12-$H$13)/12,12*$H$17,$J$28,0,1),"")</f>
        <v/>
      </c>
      <c r="L402" s="33" t="str">
        <f ca="1">IF(K402&lt;&gt;"",J402*$H$13/12,"")</f>
        <v/>
      </c>
    </row>
    <row r="403" spans="2:12" x14ac:dyDescent="0.3">
      <c r="B403" s="30">
        <f ca="1">IFERROR(IF(YEARFRAC($B$28,IF(DATE(YEAR(B402),MONTH(B402),15)&gt;B402,DATE(YEAR(B402),MONTH(B402),15),DATE(YEAR(B402),MONTH(B402)+1,1)))&gt;$H$16,"",IF(DATE(YEAR(B402),MONTH(B402),15)&gt;B402,DATE(YEAR(B402),MONTH(B402),15),DATE(YEAR(B402),MONTH(B402)+1,1))),"")</f>
        <v>47178</v>
      </c>
      <c r="C403" s="33">
        <f ca="1">IF(B403&lt;&gt;"",IF(AND(MONTH(B403)=1,DAY(B403)=1),C402*(1+$H$10),C402),"")</f>
        <v>87314.983535277468</v>
      </c>
      <c r="D403" s="33">
        <f ca="1">IF(C403&lt;&gt;"",C403*$H$8/24,"")</f>
        <v>218.28745883819366</v>
      </c>
      <c r="E403" s="33">
        <f ca="1">IF(D403&lt;&gt;"",C403*$H$9/24,"")</f>
        <v>109.14372941909683</v>
      </c>
      <c r="F403" s="33">
        <f ca="1">IF(E403&lt;&gt;"",F402*(1+$H$11-$H$13)^YEARFRAC(B402,B403,1)+D403+E403,"")</f>
        <v>204531.13258672701</v>
      </c>
      <c r="G403" s="33">
        <f ca="1">IF(E403&lt;&gt;"",F402*((1+$H$11)^YEARFRAC(B402,B403,1)-(1+$H$11-$H$13)^YEARFRAC(B402,B403,1)),"")</f>
        <v>149.24894490249449</v>
      </c>
      <c r="I403" s="30" t="str">
        <f ca="1">IFERROR(IF(YEARFRAC($I$28,DATE(YEAR(I402),MONTH(I402)+1,1))&gt;$H$17,"",DATE(YEAR(I402),MONTH(I402)+1,1)),"")</f>
        <v/>
      </c>
      <c r="J403" s="33" t="str">
        <f ca="1">IF(I403&lt;&gt;"",(J402-K402)*(1+($H$12-$H$13)/12),"")</f>
        <v/>
      </c>
      <c r="K403" s="33" t="str">
        <f ca="1">IF(J403&lt;&gt;"",-PMT(($H$12-$H$13)/12,12*$H$17,$J$28,0,1),"")</f>
        <v/>
      </c>
      <c r="L403" s="33" t="str">
        <f ca="1">IF(K403&lt;&gt;"",J403*$H$13/12,"")</f>
        <v/>
      </c>
    </row>
    <row r="404" spans="2:12" x14ac:dyDescent="0.3">
      <c r="B404" s="30">
        <f ca="1">IFERROR(IF(YEARFRAC($B$28,IF(DATE(YEAR(B403),MONTH(B403),15)&gt;B403,DATE(YEAR(B403),MONTH(B403),15),DATE(YEAR(B403),MONTH(B403)+1,1)))&gt;$H$16,"",IF(DATE(YEAR(B403),MONTH(B403),15)&gt;B403,DATE(YEAR(B403),MONTH(B403),15),DATE(YEAR(B403),MONTH(B403)+1,1))),"")</f>
        <v>47192</v>
      </c>
      <c r="C404" s="33">
        <f ca="1">IF(B404&lt;&gt;"",IF(AND(MONTH(B404)=1,DAY(B404)=1),C403*(1+$H$10),C403),"")</f>
        <v>87314.983535277468</v>
      </c>
      <c r="D404" s="33">
        <f ca="1">IF(C404&lt;&gt;"",C404*$H$8/24,"")</f>
        <v>218.28745883819366</v>
      </c>
      <c r="E404" s="33">
        <f ca="1">IF(D404&lt;&gt;"",C404*$H$9/24,"")</f>
        <v>109.14372941909683</v>
      </c>
      <c r="F404" s="33">
        <f ca="1">IF(E404&lt;&gt;"",F403*(1+$H$11-$H$13)^YEARFRAC(B403,B404,1)+D404+E404,"")</f>
        <v>205166.48298822143</v>
      </c>
      <c r="G404" s="33">
        <f ca="1">IF(E404&lt;&gt;"",F403*((1+$H$11)^YEARFRAC(B403,B404,1)-(1+$H$11-$H$13)^YEARFRAC(B403,B404,1)),"")</f>
        <v>149.71331149534768</v>
      </c>
      <c r="I404" s="30" t="str">
        <f ca="1">IFERROR(IF(YEARFRAC($I$28,DATE(YEAR(I403),MONTH(I403)+1,1))&gt;$H$17,"",DATE(YEAR(I403),MONTH(I403)+1,1)),"")</f>
        <v/>
      </c>
      <c r="J404" s="33" t="str">
        <f ca="1">IF(I404&lt;&gt;"",(J403-K403)*(1+($H$12-$H$13)/12),"")</f>
        <v/>
      </c>
      <c r="K404" s="33" t="str">
        <f ca="1">IF(J404&lt;&gt;"",-PMT(($H$12-$H$13)/12,12*$H$17,$J$28,0,1),"")</f>
        <v/>
      </c>
      <c r="L404" s="33" t="str">
        <f ca="1">IF(K404&lt;&gt;"",J404*$H$13/12,"")</f>
        <v/>
      </c>
    </row>
    <row r="405" spans="2:12" x14ac:dyDescent="0.3">
      <c r="B405" s="30">
        <f ca="1">IFERROR(IF(YEARFRAC($B$28,IF(DATE(YEAR(B404),MONTH(B404),15)&gt;B404,DATE(YEAR(B404),MONTH(B404),15),DATE(YEAR(B404),MONTH(B404)+1,1)))&gt;$H$16,"",IF(DATE(YEAR(B404),MONTH(B404),15)&gt;B404,DATE(YEAR(B404),MONTH(B404),15),DATE(YEAR(B404),MONTH(B404)+1,1))),"")</f>
        <v>47209</v>
      </c>
      <c r="C405" s="33">
        <f ca="1">IF(B405&lt;&gt;"",IF(AND(MONTH(B405)=1,DAY(B405)=1),C404*(1+$H$10),C404),"")</f>
        <v>87314.983535277468</v>
      </c>
      <c r="D405" s="33">
        <f ca="1">IF(C405&lt;&gt;"",C405*$H$8/24,"")</f>
        <v>218.28745883819366</v>
      </c>
      <c r="E405" s="33">
        <f ca="1">IF(D405&lt;&gt;"",C405*$H$9/24,"")</f>
        <v>109.14372941909683</v>
      </c>
      <c r="F405" s="33">
        <f ca="1">IF(E405&lt;&gt;"",F404*(1+$H$11-$H$13)^YEARFRAC(B404,B405,1)+D405+E405,"")</f>
        <v>205869.03803254687</v>
      </c>
      <c r="G405" s="33">
        <f ca="1">IF(E405&lt;&gt;"",F404*((1+$H$11)^YEARFRAC(B404,B405,1)-(1+$H$11-$H$13)^YEARFRAC(B404,B405,1)),"")</f>
        <v>182.4325354841215</v>
      </c>
      <c r="I405" s="30" t="str">
        <f ca="1">IFERROR(IF(YEARFRAC($I$28,DATE(YEAR(I404),MONTH(I404)+1,1))&gt;$H$17,"",DATE(YEAR(I404),MONTH(I404)+1,1)),"")</f>
        <v/>
      </c>
      <c r="J405" s="33" t="str">
        <f ca="1">IF(I405&lt;&gt;"",(J404-K404)*(1+($H$12-$H$13)/12),"")</f>
        <v/>
      </c>
      <c r="K405" s="33" t="str">
        <f ca="1">IF(J405&lt;&gt;"",-PMT(($H$12-$H$13)/12,12*$H$17,$J$28,0,1),"")</f>
        <v/>
      </c>
      <c r="L405" s="33" t="str">
        <f ca="1">IF(K405&lt;&gt;"",J405*$H$13/12,"")</f>
        <v/>
      </c>
    </row>
    <row r="406" spans="2:12" x14ac:dyDescent="0.3">
      <c r="B406" s="30">
        <f ca="1">IFERROR(IF(YEARFRAC($B$28,IF(DATE(YEAR(B405),MONTH(B405),15)&gt;B405,DATE(YEAR(B405),MONTH(B405),15),DATE(YEAR(B405),MONTH(B405)+1,1)))&gt;$H$16,"",IF(DATE(YEAR(B405),MONTH(B405),15)&gt;B405,DATE(YEAR(B405),MONTH(B405),15),DATE(YEAR(B405),MONTH(B405)+1,1))),"")</f>
        <v>47223</v>
      </c>
      <c r="C406" s="33">
        <f ca="1">IF(B406&lt;&gt;"",IF(AND(MONTH(B406)=1,DAY(B406)=1),C405*(1+$H$10),C405),"")</f>
        <v>87314.983535277468</v>
      </c>
      <c r="D406" s="33">
        <f ca="1">IF(C406&lt;&gt;"",C406*$H$8/24,"")</f>
        <v>218.28745883819366</v>
      </c>
      <c r="E406" s="33">
        <f ca="1">IF(D406&lt;&gt;"",C406*$H$9/24,"")</f>
        <v>109.14372941909683</v>
      </c>
      <c r="F406" s="33">
        <f ca="1">IF(E406&lt;&gt;"",F405*(1+$H$11-$H$13)^YEARFRAC(B405,B406,1)+D406+E406,"")</f>
        <v>206506.40263494584</v>
      </c>
      <c r="G406" s="33">
        <f ca="1">IF(E406&lt;&gt;"",F405*((1+$H$11)^YEARFRAC(B405,B406,1)-(1+$H$11-$H$13)^YEARFRAC(B405,B406,1)),"")</f>
        <v>150.69263553383567</v>
      </c>
      <c r="I406" s="30" t="str">
        <f ca="1">IFERROR(IF(YEARFRAC($I$28,DATE(YEAR(I405),MONTH(I405)+1,1))&gt;$H$17,"",DATE(YEAR(I405),MONTH(I405)+1,1)),"")</f>
        <v/>
      </c>
      <c r="J406" s="33" t="str">
        <f ca="1">IF(I406&lt;&gt;"",(J405-K405)*(1+($H$12-$H$13)/12),"")</f>
        <v/>
      </c>
      <c r="K406" s="33" t="str">
        <f ca="1">IF(J406&lt;&gt;"",-PMT(($H$12-$H$13)/12,12*$H$17,$J$28,0,1),"")</f>
        <v/>
      </c>
      <c r="L406" s="33" t="str">
        <f ca="1">IF(K406&lt;&gt;"",J406*$H$13/12,"")</f>
        <v/>
      </c>
    </row>
    <row r="407" spans="2:12" x14ac:dyDescent="0.3">
      <c r="B407" s="30">
        <f ca="1">IFERROR(IF(YEARFRAC($B$28,IF(DATE(YEAR(B406),MONTH(B406),15)&gt;B406,DATE(YEAR(B406),MONTH(B406),15),DATE(YEAR(B406),MONTH(B406)+1,1)))&gt;$H$16,"",IF(DATE(YEAR(B406),MONTH(B406),15)&gt;B406,DATE(YEAR(B406),MONTH(B406),15),DATE(YEAR(B406),MONTH(B406)+1,1))),"")</f>
        <v>47239</v>
      </c>
      <c r="C407" s="33">
        <f ca="1">IF(B407&lt;&gt;"",IF(AND(MONTH(B407)=1,DAY(B407)=1),C406*(1+$H$10),C406),"")</f>
        <v>87314.983535277468</v>
      </c>
      <c r="D407" s="33">
        <f ca="1">IF(C407&lt;&gt;"",C407*$H$8/24,"")</f>
        <v>218.28745883819366</v>
      </c>
      <c r="E407" s="33">
        <f ca="1">IF(D407&lt;&gt;"",C407*$H$9/24,"")</f>
        <v>109.14372941909683</v>
      </c>
      <c r="F407" s="33">
        <f ca="1">IF(E407&lt;&gt;"",F406*(1+$H$11-$H$13)^YEARFRAC(B406,B407,1)+D407+E407,"")</f>
        <v>207189.17825350602</v>
      </c>
      <c r="G407" s="33">
        <f ca="1">IF(E407&lt;&gt;"",F406*((1+$H$11)^YEARFRAC(B406,B407,1)-(1+$H$11-$H$13)^YEARFRAC(B406,B407,1)),"")</f>
        <v>172.79949239478856</v>
      </c>
      <c r="I407" s="30" t="str">
        <f ca="1">IFERROR(IF(YEARFRAC($I$28,DATE(YEAR(I406),MONTH(I406)+1,1))&gt;$H$17,"",DATE(YEAR(I406),MONTH(I406)+1,1)),"")</f>
        <v/>
      </c>
      <c r="J407" s="33" t="str">
        <f ca="1">IF(I407&lt;&gt;"",(J406-K406)*(1+($H$12-$H$13)/12),"")</f>
        <v/>
      </c>
      <c r="K407" s="33" t="str">
        <f ca="1">IF(J407&lt;&gt;"",-PMT(($H$12-$H$13)/12,12*$H$17,$J$28,0,1),"")</f>
        <v/>
      </c>
      <c r="L407" s="33" t="str">
        <f ca="1">IF(K407&lt;&gt;"",J407*$H$13/12,"")</f>
        <v/>
      </c>
    </row>
    <row r="408" spans="2:12" x14ac:dyDescent="0.3">
      <c r="B408" s="30">
        <f ca="1">IFERROR(IF(YEARFRAC($B$28,IF(DATE(YEAR(B407),MONTH(B407),15)&gt;B407,DATE(YEAR(B407),MONTH(B407),15),DATE(YEAR(B407),MONTH(B407)+1,1)))&gt;$H$16,"",IF(DATE(YEAR(B407),MONTH(B407),15)&gt;B407,DATE(YEAR(B407),MONTH(B407),15),DATE(YEAR(B407),MONTH(B407)+1,1))),"")</f>
        <v>47253</v>
      </c>
      <c r="C408" s="33">
        <f ca="1">IF(B408&lt;&gt;"",IF(AND(MONTH(B408)=1,DAY(B408)=1),C407*(1+$H$10),C407),"")</f>
        <v>87314.983535277468</v>
      </c>
      <c r="D408" s="33">
        <f ca="1">IF(C408&lt;&gt;"",C408*$H$8/24,"")</f>
        <v>218.28745883819366</v>
      </c>
      <c r="E408" s="33">
        <f ca="1">IF(D408&lt;&gt;"",C408*$H$9/24,"")</f>
        <v>109.14372941909683</v>
      </c>
      <c r="F408" s="33">
        <f ca="1">IF(E408&lt;&gt;"",F407*(1+$H$11-$H$13)^YEARFRAC(B407,B408,1)+D408+E408,"")</f>
        <v>207828.53031147257</v>
      </c>
      <c r="G408" s="33">
        <f ca="1">IF(E408&lt;&gt;"",F407*((1+$H$11)^YEARFRAC(B407,B408,1)-(1+$H$11-$H$13)^YEARFRAC(B407,B408,1)),"")</f>
        <v>151.65895572978036</v>
      </c>
      <c r="I408" s="30" t="str">
        <f ca="1">IFERROR(IF(YEARFRAC($I$28,DATE(YEAR(I407),MONTH(I407)+1,1))&gt;$H$17,"",DATE(YEAR(I407),MONTH(I407)+1,1)),"")</f>
        <v/>
      </c>
      <c r="J408" s="33" t="str">
        <f ca="1">IF(I408&lt;&gt;"",(J407-K407)*(1+($H$12-$H$13)/12),"")</f>
        <v/>
      </c>
      <c r="K408" s="33" t="str">
        <f ca="1">IF(J408&lt;&gt;"",-PMT(($H$12-$H$13)/12,12*$H$17,$J$28,0,1),"")</f>
        <v/>
      </c>
      <c r="L408" s="33" t="str">
        <f ca="1">IF(K408&lt;&gt;"",J408*$H$13/12,"")</f>
        <v/>
      </c>
    </row>
    <row r="409" spans="2:12" x14ac:dyDescent="0.3">
      <c r="B409" s="30">
        <f ca="1">IFERROR(IF(YEARFRAC($B$28,IF(DATE(YEAR(B408),MONTH(B408),15)&gt;B408,DATE(YEAR(B408),MONTH(B408),15),DATE(YEAR(B408),MONTH(B408)+1,1)))&gt;$H$16,"",IF(DATE(YEAR(B408),MONTH(B408),15)&gt;B408,DATE(YEAR(B408),MONTH(B408),15),DATE(YEAR(B408),MONTH(B408)+1,1))),"")</f>
        <v>47270</v>
      </c>
      <c r="C409" s="33">
        <f ca="1">IF(B409&lt;&gt;"",IF(AND(MONTH(B409)=1,DAY(B409)=1),C408*(1+$H$10),C408),"")</f>
        <v>87314.983535277468</v>
      </c>
      <c r="D409" s="33">
        <f ca="1">IF(C409&lt;&gt;"",C409*$H$8/24,"")</f>
        <v>218.28745883819366</v>
      </c>
      <c r="E409" s="33">
        <f ca="1">IF(D409&lt;&gt;"",C409*$H$9/24,"")</f>
        <v>109.14372941909683</v>
      </c>
      <c r="F409" s="33">
        <f ca="1">IF(E409&lt;&gt;"",F408*(1+$H$11-$H$13)^YEARFRAC(B408,B409,1)+D409+E409,"")</f>
        <v>208535.95261014867</v>
      </c>
      <c r="G409" s="33">
        <f ca="1">IF(E409&lt;&gt;"",F408*((1+$H$11)^YEARFRAC(B408,B409,1)-(1+$H$11-$H$13)^YEARFRAC(B408,B409,1)),"")</f>
        <v>184.79960848593976</v>
      </c>
      <c r="I409" s="30" t="str">
        <f ca="1">IFERROR(IF(YEARFRAC($I$28,DATE(YEAR(I408),MONTH(I408)+1,1))&gt;$H$17,"",DATE(YEAR(I408),MONTH(I408)+1,1)),"")</f>
        <v/>
      </c>
      <c r="J409" s="33" t="str">
        <f ca="1">IF(I409&lt;&gt;"",(J408-K408)*(1+($H$12-$H$13)/12),"")</f>
        <v/>
      </c>
      <c r="K409" s="33" t="str">
        <f ca="1">IF(J409&lt;&gt;"",-PMT(($H$12-$H$13)/12,12*$H$17,$J$28,0,1),"")</f>
        <v/>
      </c>
      <c r="L409" s="33" t="str">
        <f ca="1">IF(K409&lt;&gt;"",J409*$H$13/12,"")</f>
        <v/>
      </c>
    </row>
    <row r="410" spans="2:12" x14ac:dyDescent="0.3">
      <c r="B410" s="30">
        <f ca="1">IFERROR(IF(YEARFRAC($B$28,IF(DATE(YEAR(B409),MONTH(B409),15)&gt;B409,DATE(YEAR(B409),MONTH(B409),15),DATE(YEAR(B409),MONTH(B409)+1,1)))&gt;$H$16,"",IF(DATE(YEAR(B409),MONTH(B409),15)&gt;B409,DATE(YEAR(B409),MONTH(B409),15),DATE(YEAR(B409),MONTH(B409)+1,1))),"")</f>
        <v>47284</v>
      </c>
      <c r="C410" s="33">
        <f ca="1">IF(B410&lt;&gt;"",IF(AND(MONTH(B410)=1,DAY(B410)=1),C409*(1+$H$10),C409),"")</f>
        <v>87314.983535277468</v>
      </c>
      <c r="D410" s="33">
        <f ca="1">IF(C410&lt;&gt;"",C410*$H$8/24,"")</f>
        <v>218.28745883819366</v>
      </c>
      <c r="E410" s="33">
        <f ca="1">IF(D410&lt;&gt;"",C410*$H$9/24,"")</f>
        <v>109.14372941909683</v>
      </c>
      <c r="F410" s="33">
        <f ca="1">IF(E410&lt;&gt;"",F409*(1+$H$11-$H$13)^YEARFRAC(B409,B410,1)+D410+E410,"")</f>
        <v>209177.33222106061</v>
      </c>
      <c r="G410" s="33">
        <f ca="1">IF(E410&lt;&gt;"",F409*((1+$H$11)^YEARFRAC(B409,B410,1)-(1+$H$11-$H$13)^YEARFRAC(B409,B410,1)),"")</f>
        <v>152.64477166019617</v>
      </c>
      <c r="I410" s="30" t="str">
        <f ca="1">IFERROR(IF(YEARFRAC($I$28,DATE(YEAR(I409),MONTH(I409)+1,1))&gt;$H$17,"",DATE(YEAR(I409),MONTH(I409)+1,1)),"")</f>
        <v/>
      </c>
      <c r="J410" s="33" t="str">
        <f ca="1">IF(I410&lt;&gt;"",(J409-K409)*(1+($H$12-$H$13)/12),"")</f>
        <v/>
      </c>
      <c r="K410" s="33" t="str">
        <f ca="1">IF(J410&lt;&gt;"",-PMT(($H$12-$H$13)/12,12*$H$17,$J$28,0,1),"")</f>
        <v/>
      </c>
      <c r="L410" s="33" t="str">
        <f ca="1">IF(K410&lt;&gt;"",J410*$H$13/12,"")</f>
        <v/>
      </c>
    </row>
    <row r="411" spans="2:12" x14ac:dyDescent="0.3">
      <c r="B411" s="30">
        <f ca="1">IFERROR(IF(YEARFRAC($B$28,IF(DATE(YEAR(B410),MONTH(B410),15)&gt;B410,DATE(YEAR(B410),MONTH(B410),15),DATE(YEAR(B410),MONTH(B410)+1,1)))&gt;$H$16,"",IF(DATE(YEAR(B410),MONTH(B410),15)&gt;B410,DATE(YEAR(B410),MONTH(B410),15),DATE(YEAR(B410),MONTH(B410)+1,1))),"")</f>
        <v>47300</v>
      </c>
      <c r="C411" s="33">
        <f ca="1">IF(B411&lt;&gt;"",IF(AND(MONTH(B411)=1,DAY(B411)=1),C410*(1+$H$10),C410),"")</f>
        <v>87314.983535277468</v>
      </c>
      <c r="D411" s="33">
        <f ca="1">IF(C411&lt;&gt;"",C411*$H$8/24,"")</f>
        <v>218.28745883819366</v>
      </c>
      <c r="E411" s="33">
        <f ca="1">IF(D411&lt;&gt;"",C411*$H$9/24,"")</f>
        <v>109.14372941909683</v>
      </c>
      <c r="F411" s="33">
        <f ca="1">IF(E411&lt;&gt;"",F410*(1+$H$11-$H$13)^YEARFRAC(B410,B411,1)+D411+E411,"")</f>
        <v>209864.70382279638</v>
      </c>
      <c r="G411" s="33">
        <f ca="1">IF(E411&lt;&gt;"",F410*((1+$H$11)^YEARFRAC(B410,B411,1)-(1+$H$11-$H$13)^YEARFRAC(B410,B411,1)),"")</f>
        <v>175.03446075806366</v>
      </c>
      <c r="I411" s="30" t="str">
        <f ca="1">IFERROR(IF(YEARFRAC($I$28,DATE(YEAR(I410),MONTH(I410)+1,1))&gt;$H$17,"",DATE(YEAR(I410),MONTH(I410)+1,1)),"")</f>
        <v/>
      </c>
      <c r="J411" s="33" t="str">
        <f ca="1">IF(I411&lt;&gt;"",(J410-K410)*(1+($H$12-$H$13)/12),"")</f>
        <v/>
      </c>
      <c r="K411" s="33" t="str">
        <f ca="1">IF(J411&lt;&gt;"",-PMT(($H$12-$H$13)/12,12*$H$17,$J$28,0,1),"")</f>
        <v/>
      </c>
      <c r="L411" s="33" t="str">
        <f ca="1">IF(K411&lt;&gt;"",J411*$H$13/12,"")</f>
        <v/>
      </c>
    </row>
    <row r="412" spans="2:12" x14ac:dyDescent="0.3">
      <c r="B412" s="30">
        <f ca="1">IFERROR(IF(YEARFRAC($B$28,IF(DATE(YEAR(B411),MONTH(B411),15)&gt;B411,DATE(YEAR(B411),MONTH(B411),15),DATE(YEAR(B411),MONTH(B411)+1,1)))&gt;$H$16,"",IF(DATE(YEAR(B411),MONTH(B411),15)&gt;B411,DATE(YEAR(B411),MONTH(B411),15),DATE(YEAR(B411),MONTH(B411)+1,1))),"")</f>
        <v>47314</v>
      </c>
      <c r="C412" s="33">
        <f ca="1">IF(B412&lt;&gt;"",IF(AND(MONTH(B412)=1,DAY(B412)=1),C411*(1+$H$10),C411),"")</f>
        <v>87314.983535277468</v>
      </c>
      <c r="D412" s="33">
        <f ca="1">IF(C412&lt;&gt;"",C412*$H$8/24,"")</f>
        <v>218.28745883819366</v>
      </c>
      <c r="E412" s="33">
        <f ca="1">IF(D412&lt;&gt;"",C412*$H$9/24,"")</f>
        <v>109.14372941909683</v>
      </c>
      <c r="F412" s="33">
        <f ca="1">IF(E412&lt;&gt;"",F411*(1+$H$11-$H$13)^YEARFRAC(B411,B412,1)+D412+E412,"")</f>
        <v>210508.08385302254</v>
      </c>
      <c r="G412" s="33">
        <f ca="1">IF(E412&lt;&gt;"",F411*((1+$H$11)^YEARFRAC(B411,B412,1)-(1+$H$11-$H$13)^YEARFRAC(B411,B412,1)),"")</f>
        <v>153.61739495564777</v>
      </c>
      <c r="I412" s="30" t="str">
        <f ca="1">IFERROR(IF(YEARFRAC($I$28,DATE(YEAR(I411),MONTH(I411)+1,1))&gt;$H$17,"",DATE(YEAR(I411),MONTH(I411)+1,1)),"")</f>
        <v/>
      </c>
      <c r="J412" s="33" t="str">
        <f ca="1">IF(I412&lt;&gt;"",(J411-K411)*(1+($H$12-$H$13)/12),"")</f>
        <v/>
      </c>
      <c r="K412" s="33" t="str">
        <f ca="1">IF(J412&lt;&gt;"",-PMT(($H$12-$H$13)/12,12*$H$17,$J$28,0,1),"")</f>
        <v/>
      </c>
      <c r="L412" s="33" t="str">
        <f ca="1">IF(K412&lt;&gt;"",J412*$H$13/12,"")</f>
        <v/>
      </c>
    </row>
    <row r="413" spans="2:12" x14ac:dyDescent="0.3">
      <c r="B413" s="30">
        <f ca="1">IFERROR(IF(YEARFRAC($B$28,IF(DATE(YEAR(B412),MONTH(B412),15)&gt;B412,DATE(YEAR(B412),MONTH(B412),15),DATE(YEAR(B412),MONTH(B412)+1,1)))&gt;$H$16,"",IF(DATE(YEAR(B412),MONTH(B412),15)&gt;B412,DATE(YEAR(B412),MONTH(B412),15),DATE(YEAR(B412),MONTH(B412)+1,1))),"")</f>
        <v>47331</v>
      </c>
      <c r="C413" s="33">
        <f ca="1">IF(B413&lt;&gt;"",IF(AND(MONTH(B413)=1,DAY(B413)=1),C412*(1+$H$10),C412),"")</f>
        <v>87314.983535277468</v>
      </c>
      <c r="D413" s="33">
        <f ca="1">IF(C413&lt;&gt;"",C413*$H$8/24,"")</f>
        <v>218.28745883819366</v>
      </c>
      <c r="E413" s="33">
        <f ca="1">IF(D413&lt;&gt;"",C413*$H$9/24,"")</f>
        <v>109.14372941909683</v>
      </c>
      <c r="F413" s="33">
        <f ca="1">IF(E413&lt;&gt;"",F412*(1+$H$11-$H$13)^YEARFRAC(B412,B413,1)+D413+E413,"")</f>
        <v>211220.40541420202</v>
      </c>
      <c r="G413" s="33">
        <f ca="1">IF(E413&lt;&gt;"",F412*((1+$H$11)^YEARFRAC(B412,B413,1)-(1+$H$11-$H$13)^YEARFRAC(B412,B413,1)),"")</f>
        <v>187.18224788897754</v>
      </c>
      <c r="I413" s="30" t="str">
        <f ca="1">IFERROR(IF(YEARFRAC($I$28,DATE(YEAR(I412),MONTH(I412)+1,1))&gt;$H$17,"",DATE(YEAR(I412),MONTH(I412)+1,1)),"")</f>
        <v/>
      </c>
      <c r="J413" s="33" t="str">
        <f ca="1">IF(I413&lt;&gt;"",(J412-K412)*(1+($H$12-$H$13)/12),"")</f>
        <v/>
      </c>
      <c r="K413" s="33" t="str">
        <f ca="1">IF(J413&lt;&gt;"",-PMT(($H$12-$H$13)/12,12*$H$17,$J$28,0,1),"")</f>
        <v/>
      </c>
      <c r="L413" s="33" t="str">
        <f ca="1">IF(K413&lt;&gt;"",J413*$H$13/12,"")</f>
        <v/>
      </c>
    </row>
    <row r="414" spans="2:12" x14ac:dyDescent="0.3">
      <c r="B414" s="30">
        <f ca="1">IFERROR(IF(YEARFRAC($B$28,IF(DATE(YEAR(B413),MONTH(B413),15)&gt;B413,DATE(YEAR(B413),MONTH(B413),15),DATE(YEAR(B413),MONTH(B413)+1,1)))&gt;$H$16,"",IF(DATE(YEAR(B413),MONTH(B413),15)&gt;B413,DATE(YEAR(B413),MONTH(B413),15),DATE(YEAR(B413),MONTH(B413)+1,1))),"")</f>
        <v>47345</v>
      </c>
      <c r="C414" s="33">
        <f ca="1">IF(B414&lt;&gt;"",IF(AND(MONTH(B414)=1,DAY(B414)=1),C413*(1+$H$10),C413),"")</f>
        <v>87314.983535277468</v>
      </c>
      <c r="D414" s="33">
        <f ca="1">IF(C414&lt;&gt;"",C414*$H$8/24,"")</f>
        <v>218.28745883819366</v>
      </c>
      <c r="E414" s="33">
        <f ca="1">IF(D414&lt;&gt;"",C414*$H$9/24,"")</f>
        <v>109.14372941909683</v>
      </c>
      <c r="F414" s="33">
        <f ca="1">IF(E414&lt;&gt;"",F413*(1+$H$11-$H$13)^YEARFRAC(B413,B414,1)+D414+E414,"")</f>
        <v>211865.8264372205</v>
      </c>
      <c r="G414" s="33">
        <f ca="1">IF(E414&lt;&gt;"",F413*((1+$H$11)^YEARFRAC(B413,B414,1)-(1+$H$11-$H$13)^YEARFRAC(B413,B414,1)),"")</f>
        <v>154.60974547012401</v>
      </c>
      <c r="I414" s="30" t="str">
        <f ca="1">IFERROR(IF(YEARFRAC($I$28,DATE(YEAR(I413),MONTH(I413)+1,1))&gt;$H$17,"",DATE(YEAR(I413),MONTH(I413)+1,1)),"")</f>
        <v/>
      </c>
      <c r="J414" s="33" t="str">
        <f ca="1">IF(I414&lt;&gt;"",(J413-K413)*(1+($H$12-$H$13)/12),"")</f>
        <v/>
      </c>
      <c r="K414" s="33" t="str">
        <f ca="1">IF(J414&lt;&gt;"",-PMT(($H$12-$H$13)/12,12*$H$17,$J$28,0,1),"")</f>
        <v/>
      </c>
      <c r="L414" s="33" t="str">
        <f ca="1">IF(K414&lt;&gt;"",J414*$H$13/12,"")</f>
        <v/>
      </c>
    </row>
    <row r="415" spans="2:12" x14ac:dyDescent="0.3">
      <c r="B415" s="30">
        <f ca="1">IFERROR(IF(YEARFRAC($B$28,IF(DATE(YEAR(B414),MONTH(B414),15)&gt;B414,DATE(YEAR(B414),MONTH(B414),15),DATE(YEAR(B414),MONTH(B414)+1,1)))&gt;$H$16,"",IF(DATE(YEAR(B414),MONTH(B414),15)&gt;B414,DATE(YEAR(B414),MONTH(B414),15),DATE(YEAR(B414),MONTH(B414)+1,1))),"")</f>
        <v>47362</v>
      </c>
      <c r="C415" s="33">
        <f ca="1">IF(B415&lt;&gt;"",IF(AND(MONTH(B415)=1,DAY(B415)=1),C414*(1+$H$10),C414),"")</f>
        <v>87314.983535277468</v>
      </c>
      <c r="D415" s="33">
        <f ca="1">IF(C415&lt;&gt;"",C415*$H$8/24,"")</f>
        <v>218.28745883819366</v>
      </c>
      <c r="E415" s="33">
        <f ca="1">IF(D415&lt;&gt;"",C415*$H$9/24,"")</f>
        <v>109.14372941909683</v>
      </c>
      <c r="F415" s="33">
        <f ca="1">IF(E415&lt;&gt;"",F414*(1+$H$11-$H$13)^YEARFRAC(B414,B415,1)+D415+E415,"")</f>
        <v>212580.63047812236</v>
      </c>
      <c r="G415" s="33">
        <f ca="1">IF(E415&lt;&gt;"",F414*((1+$H$11)^YEARFRAC(B414,B415,1)-(1+$H$11-$H$13)^YEARFRAC(B414,B415,1)),"")</f>
        <v>188.38954266033753</v>
      </c>
      <c r="I415" s="30" t="str">
        <f ca="1">IFERROR(IF(YEARFRAC($I$28,DATE(YEAR(I414),MONTH(I414)+1,1))&gt;$H$17,"",DATE(YEAR(I414),MONTH(I414)+1,1)),"")</f>
        <v/>
      </c>
      <c r="J415" s="33" t="str">
        <f ca="1">IF(I415&lt;&gt;"",(J414-K414)*(1+($H$12-$H$13)/12),"")</f>
        <v/>
      </c>
      <c r="K415" s="33" t="str">
        <f ca="1">IF(J415&lt;&gt;"",-PMT(($H$12-$H$13)/12,12*$H$17,$J$28,0,1),"")</f>
        <v/>
      </c>
      <c r="L415" s="33" t="str">
        <f ca="1">IF(K415&lt;&gt;"",J415*$H$13/12,"")</f>
        <v/>
      </c>
    </row>
    <row r="416" spans="2:12" x14ac:dyDescent="0.3">
      <c r="B416" s="30">
        <f ca="1">IFERROR(IF(YEARFRAC($B$28,IF(DATE(YEAR(B415),MONTH(B415),15)&gt;B415,DATE(YEAR(B415),MONTH(B415),15),DATE(YEAR(B415),MONTH(B415)+1,1)))&gt;$H$16,"",IF(DATE(YEAR(B415),MONTH(B415),15)&gt;B415,DATE(YEAR(B415),MONTH(B415),15),DATE(YEAR(B415),MONTH(B415)+1,1))),"")</f>
        <v>47376</v>
      </c>
      <c r="C416" s="33">
        <f ca="1">IF(B416&lt;&gt;"",IF(AND(MONTH(B416)=1,DAY(B416)=1),C415*(1+$H$10),C415),"")</f>
        <v>87314.983535277468</v>
      </c>
      <c r="D416" s="33">
        <f ca="1">IF(C416&lt;&gt;"",C416*$H$8/24,"")</f>
        <v>218.28745883819366</v>
      </c>
      <c r="E416" s="33">
        <f ca="1">IF(D416&lt;&gt;"",C416*$H$9/24,"")</f>
        <v>109.14372941909683</v>
      </c>
      <c r="F416" s="33">
        <f ca="1">IF(E416&lt;&gt;"",F415*(1+$H$11-$H$13)^YEARFRAC(B415,B416,1)+D416+E416,"")</f>
        <v>213228.09930396779</v>
      </c>
      <c r="G416" s="33">
        <f ca="1">IF(E416&lt;&gt;"",F415*((1+$H$11)^YEARFRAC(B415,B416,1)-(1+$H$11-$H$13)^YEARFRAC(B415,B416,1)),"")</f>
        <v>155.60540708957032</v>
      </c>
      <c r="I416" s="30" t="str">
        <f ca="1">IFERROR(IF(YEARFRAC($I$28,DATE(YEAR(I415),MONTH(I415)+1,1))&gt;$H$17,"",DATE(YEAR(I415),MONTH(I415)+1,1)),"")</f>
        <v/>
      </c>
      <c r="J416" s="33" t="str">
        <f ca="1">IF(I416&lt;&gt;"",(J415-K415)*(1+($H$12-$H$13)/12),"")</f>
        <v/>
      </c>
      <c r="K416" s="33" t="str">
        <f ca="1">IF(J416&lt;&gt;"",-PMT(($H$12-$H$13)/12,12*$H$17,$J$28,0,1),"")</f>
        <v/>
      </c>
      <c r="L416" s="33" t="str">
        <f ca="1">IF(K416&lt;&gt;"",J416*$H$13/12,"")</f>
        <v/>
      </c>
    </row>
    <row r="417" spans="2:12" x14ac:dyDescent="0.3">
      <c r="B417" s="30">
        <f ca="1">IFERROR(IF(YEARFRAC($B$28,IF(DATE(YEAR(B416),MONTH(B416),15)&gt;B416,DATE(YEAR(B416),MONTH(B416),15),DATE(YEAR(B416),MONTH(B416)+1,1)))&gt;$H$16,"",IF(DATE(YEAR(B416),MONTH(B416),15)&gt;B416,DATE(YEAR(B416),MONTH(B416),15),DATE(YEAR(B416),MONTH(B416)+1,1))),"")</f>
        <v>47392</v>
      </c>
      <c r="C417" s="33">
        <f ca="1">IF(B417&lt;&gt;"",IF(AND(MONTH(B417)=1,DAY(B417)=1),C416*(1+$H$10),C416),"")</f>
        <v>87314.983535277468</v>
      </c>
      <c r="D417" s="33">
        <f ca="1">IF(C417&lt;&gt;"",C417*$H$8/24,"")</f>
        <v>218.28745883819366</v>
      </c>
      <c r="E417" s="33">
        <f ca="1">IF(D417&lt;&gt;"",C417*$H$9/24,"")</f>
        <v>109.14372941909683</v>
      </c>
      <c r="F417" s="33">
        <f ca="1">IF(E417&lt;&gt;"",F416*(1+$H$11-$H$13)^YEARFRAC(B416,B417,1)+D417+E417,"")</f>
        <v>213922.44123448269</v>
      </c>
      <c r="G417" s="33">
        <f ca="1">IF(E417&lt;&gt;"",F416*((1+$H$11)^YEARFRAC(B416,B417,1)-(1+$H$11-$H$13)^YEARFRAC(B416,B417,1)),"")</f>
        <v>178.42404329305779</v>
      </c>
      <c r="I417" s="30" t="str">
        <f ca="1">IFERROR(IF(YEARFRAC($I$28,DATE(YEAR(I416),MONTH(I416)+1,1))&gt;$H$17,"",DATE(YEAR(I416),MONTH(I416)+1,1)),"")</f>
        <v/>
      </c>
      <c r="J417" s="33" t="str">
        <f ca="1">IF(I417&lt;&gt;"",(J416-K416)*(1+($H$12-$H$13)/12),"")</f>
        <v/>
      </c>
      <c r="K417" s="33" t="str">
        <f ca="1">IF(J417&lt;&gt;"",-PMT(($H$12-$H$13)/12,12*$H$17,$J$28,0,1),"")</f>
        <v/>
      </c>
      <c r="L417" s="33" t="str">
        <f ca="1">IF(K417&lt;&gt;"",J417*$H$13/12,"")</f>
        <v/>
      </c>
    </row>
    <row r="418" spans="2:12" x14ac:dyDescent="0.3">
      <c r="B418" s="30">
        <f ca="1">IFERROR(IF(YEARFRAC($B$28,IF(DATE(YEAR(B417),MONTH(B417),15)&gt;B417,DATE(YEAR(B417),MONTH(B417),15),DATE(YEAR(B417),MONTH(B417)+1,1)))&gt;$H$16,"",IF(DATE(YEAR(B417),MONTH(B417),15)&gt;B417,DATE(YEAR(B417),MONTH(B417),15),DATE(YEAR(B417),MONTH(B417)+1,1))),"")</f>
        <v>47406</v>
      </c>
      <c r="C418" s="33">
        <f ca="1">IF(B418&lt;&gt;"",IF(AND(MONTH(B418)=1,DAY(B418)=1),C417*(1+$H$10),C417),"")</f>
        <v>87314.983535277468</v>
      </c>
      <c r="D418" s="33">
        <f ca="1">IF(C418&lt;&gt;"",C418*$H$8/24,"")</f>
        <v>218.28745883819366</v>
      </c>
      <c r="E418" s="33">
        <f ca="1">IF(D418&lt;&gt;"",C418*$H$9/24,"")</f>
        <v>109.14372941909683</v>
      </c>
      <c r="F418" s="33">
        <f ca="1">IF(E418&lt;&gt;"",F417*(1+$H$11-$H$13)^YEARFRAC(B417,B418,1)+D418+E418,"")</f>
        <v>214571.93014063171</v>
      </c>
      <c r="G418" s="33">
        <f ca="1">IF(E418&lt;&gt;"",F417*((1+$H$11)^YEARFRAC(B417,B418,1)-(1+$H$11-$H$13)^YEARFRAC(B417,B418,1)),"")</f>
        <v>156.58758974897353</v>
      </c>
      <c r="I418" s="30" t="str">
        <f ca="1">IFERROR(IF(YEARFRAC($I$28,DATE(YEAR(I417),MONTH(I417)+1,1))&gt;$H$17,"",DATE(YEAR(I417),MONTH(I417)+1,1)),"")</f>
        <v/>
      </c>
      <c r="J418" s="33" t="str">
        <f ca="1">IF(I418&lt;&gt;"",(J417-K417)*(1+($H$12-$H$13)/12),"")</f>
        <v/>
      </c>
      <c r="K418" s="33" t="str">
        <f ca="1">IF(J418&lt;&gt;"",-PMT(($H$12-$H$13)/12,12*$H$17,$J$28,0,1),"")</f>
        <v/>
      </c>
      <c r="L418" s="33" t="str">
        <f ca="1">IF(K418&lt;&gt;"",J418*$H$13/12,"")</f>
        <v/>
      </c>
    </row>
    <row r="419" spans="2:12" x14ac:dyDescent="0.3">
      <c r="B419" s="30">
        <f ca="1">IFERROR(IF(YEARFRAC($B$28,IF(DATE(YEAR(B418),MONTH(B418),15)&gt;B418,DATE(YEAR(B418),MONTH(B418),15),DATE(YEAR(B418),MONTH(B418)+1,1)))&gt;$H$16,"",IF(DATE(YEAR(B418),MONTH(B418),15)&gt;B418,DATE(YEAR(B418),MONTH(B418),15),DATE(YEAR(B418),MONTH(B418)+1,1))),"")</f>
        <v>47423</v>
      </c>
      <c r="C419" s="33">
        <f ca="1">IF(B419&lt;&gt;"",IF(AND(MONTH(B419)=1,DAY(B419)=1),C418*(1+$H$10),C418),"")</f>
        <v>87314.983535277468</v>
      </c>
      <c r="D419" s="33">
        <f ca="1">IF(C419&lt;&gt;"",C419*$H$8/24,"")</f>
        <v>218.28745883819366</v>
      </c>
      <c r="E419" s="33">
        <f ca="1">IF(D419&lt;&gt;"",C419*$H$9/24,"")</f>
        <v>109.14372941909683</v>
      </c>
      <c r="F419" s="33">
        <f ca="1">IF(E419&lt;&gt;"",F418*(1+$H$11-$H$13)^YEARFRAC(B418,B419,1)+D419+E419,"")</f>
        <v>215291.68198802398</v>
      </c>
      <c r="G419" s="33">
        <f ca="1">IF(E419&lt;&gt;"",F418*((1+$H$11)^YEARFRAC(B418,B419,1)-(1+$H$11-$H$13)^YEARFRAC(B418,B419,1)),"")</f>
        <v>190.79579027303663</v>
      </c>
      <c r="I419" s="30" t="str">
        <f ca="1">IFERROR(IF(YEARFRAC($I$28,DATE(YEAR(I418),MONTH(I418)+1,1))&gt;$H$17,"",DATE(YEAR(I418),MONTH(I418)+1,1)),"")</f>
        <v/>
      </c>
      <c r="J419" s="33" t="str">
        <f ca="1">IF(I419&lt;&gt;"",(J418-K418)*(1+($H$12-$H$13)/12),"")</f>
        <v/>
      </c>
      <c r="K419" s="33" t="str">
        <f ca="1">IF(J419&lt;&gt;"",-PMT(($H$12-$H$13)/12,12*$H$17,$J$28,0,1),"")</f>
        <v/>
      </c>
      <c r="L419" s="33" t="str">
        <f ca="1">IF(K419&lt;&gt;"",J419*$H$13/12,"")</f>
        <v/>
      </c>
    </row>
    <row r="420" spans="2:12" x14ac:dyDescent="0.3">
      <c r="B420" s="30">
        <f ca="1">IFERROR(IF(YEARFRAC($B$28,IF(DATE(YEAR(B419),MONTH(B419),15)&gt;B419,DATE(YEAR(B419),MONTH(B419),15),DATE(YEAR(B419),MONTH(B419)+1,1)))&gt;$H$16,"",IF(DATE(YEAR(B419),MONTH(B419),15)&gt;B419,DATE(YEAR(B419),MONTH(B419),15),DATE(YEAR(B419),MONTH(B419)+1,1))),"")</f>
        <v>47437</v>
      </c>
      <c r="C420" s="33">
        <f ca="1">IF(B420&lt;&gt;"",IF(AND(MONTH(B420)=1,DAY(B420)=1),C419*(1+$H$10),C419),"")</f>
        <v>87314.983535277468</v>
      </c>
      <c r="D420" s="33">
        <f ca="1">IF(C420&lt;&gt;"",C420*$H$8/24,"")</f>
        <v>218.28745883819366</v>
      </c>
      <c r="E420" s="33">
        <f ca="1">IF(D420&lt;&gt;"",C420*$H$9/24,"")</f>
        <v>109.14372941909683</v>
      </c>
      <c r="F420" s="33">
        <f ca="1">IF(E420&lt;&gt;"",F419*(1+$H$11-$H$13)^YEARFRAC(B419,B420,1)+D420+E420,"")</f>
        <v>215943.23227001456</v>
      </c>
      <c r="G420" s="33">
        <f ca="1">IF(E420&lt;&gt;"",F419*((1+$H$11)^YEARFRAC(B419,B420,1)-(1+$H$11-$H$13)^YEARFRAC(B419,B420,1)),"")</f>
        <v>157.58985069993233</v>
      </c>
      <c r="I420" s="30" t="str">
        <f ca="1">IFERROR(IF(YEARFRAC($I$28,DATE(YEAR(I419),MONTH(I419)+1,1))&gt;$H$17,"",DATE(YEAR(I419),MONTH(I419)+1,1)),"")</f>
        <v/>
      </c>
      <c r="J420" s="33" t="str">
        <f ca="1">IF(I420&lt;&gt;"",(J419-K419)*(1+($H$12-$H$13)/12),"")</f>
        <v/>
      </c>
      <c r="K420" s="33" t="str">
        <f ca="1">IF(J420&lt;&gt;"",-PMT(($H$12-$H$13)/12,12*$H$17,$J$28,0,1),"")</f>
        <v/>
      </c>
      <c r="L420" s="33" t="str">
        <f ca="1">IF(K420&lt;&gt;"",J420*$H$13/12,"")</f>
        <v/>
      </c>
    </row>
    <row r="421" spans="2:12" x14ac:dyDescent="0.3">
      <c r="B421" s="30">
        <f ca="1">IFERROR(IF(YEARFRAC($B$28,IF(DATE(YEAR(B420),MONTH(B420),15)&gt;B420,DATE(YEAR(B420),MONTH(B420),15),DATE(YEAR(B420),MONTH(B420)+1,1)))&gt;$H$16,"",IF(DATE(YEAR(B420),MONTH(B420),15)&gt;B420,DATE(YEAR(B420),MONTH(B420),15),DATE(YEAR(B420),MONTH(B420)+1,1))),"")</f>
        <v>47453</v>
      </c>
      <c r="C421" s="33">
        <f ca="1">IF(B421&lt;&gt;"",IF(AND(MONTH(B421)=1,DAY(B421)=1),C420*(1+$H$10),C420),"")</f>
        <v>87314.983535277468</v>
      </c>
      <c r="D421" s="33">
        <f ca="1">IF(C421&lt;&gt;"",C421*$H$8/24,"")</f>
        <v>218.28745883819366</v>
      </c>
      <c r="E421" s="33">
        <f ca="1">IF(D421&lt;&gt;"",C421*$H$9/24,"")</f>
        <v>109.14372941909683</v>
      </c>
      <c r="F421" s="33">
        <f ca="1">IF(E421&lt;&gt;"",F420*(1+$H$11-$H$13)^YEARFRAC(B420,B421,1)+D421+E421,"")</f>
        <v>216642.24624635809</v>
      </c>
      <c r="G421" s="33">
        <f ca="1">IF(E421&lt;&gt;"",F420*((1+$H$11)^YEARFRAC(B420,B421,1)-(1+$H$11-$H$13)^YEARFRAC(B420,B421,1)),"")</f>
        <v>180.6959999604093</v>
      </c>
      <c r="I421" s="30" t="str">
        <f ca="1">IFERROR(IF(YEARFRAC($I$28,DATE(YEAR(I420),MONTH(I420)+1,1))&gt;$H$17,"",DATE(YEAR(I420),MONTH(I420)+1,1)),"")</f>
        <v/>
      </c>
      <c r="J421" s="33" t="str">
        <f ca="1">IF(I421&lt;&gt;"",(J420-K420)*(1+($H$12-$H$13)/12),"")</f>
        <v/>
      </c>
      <c r="K421" s="33" t="str">
        <f ca="1">IF(J421&lt;&gt;"",-PMT(($H$12-$H$13)/12,12*$H$17,$J$28,0,1),"")</f>
        <v/>
      </c>
      <c r="L421" s="33" t="str">
        <f ca="1">IF(K421&lt;&gt;"",J421*$H$13/12,"")</f>
        <v/>
      </c>
    </row>
    <row r="422" spans="2:12" x14ac:dyDescent="0.3">
      <c r="B422" s="30">
        <f ca="1">IFERROR(IF(YEARFRAC($B$28,IF(DATE(YEAR(B421),MONTH(B421),15)&gt;B421,DATE(YEAR(B421),MONTH(B421),15),DATE(YEAR(B421),MONTH(B421)+1,1)))&gt;$H$16,"",IF(DATE(YEAR(B421),MONTH(B421),15)&gt;B421,DATE(YEAR(B421),MONTH(B421),15),DATE(YEAR(B421),MONTH(B421)+1,1))),"")</f>
        <v>47467</v>
      </c>
      <c r="C422" s="33">
        <f ca="1">IF(B422&lt;&gt;"",IF(AND(MONTH(B422)=1,DAY(B422)=1),C421*(1+$H$10),C421),"")</f>
        <v>87314.983535277468</v>
      </c>
      <c r="D422" s="33">
        <f ca="1">IF(C422&lt;&gt;"",C422*$H$8/24,"")</f>
        <v>218.28745883819366</v>
      </c>
      <c r="E422" s="33">
        <f ca="1">IF(D422&lt;&gt;"",C422*$H$9/24,"")</f>
        <v>109.14372941909683</v>
      </c>
      <c r="F422" s="33">
        <f ca="1">IF(E422&lt;&gt;"",F421*(1+$H$11-$H$13)^YEARFRAC(B421,B422,1)+D422+E422,"")</f>
        <v>217295.82978694647</v>
      </c>
      <c r="G422" s="33">
        <f ca="1">IF(E422&lt;&gt;"",F421*((1+$H$11)^YEARFRAC(B421,B422,1)-(1+$H$11-$H$13)^YEARFRAC(B421,B422,1)),"")</f>
        <v>158.57844077394816</v>
      </c>
      <c r="I422" s="30" t="str">
        <f ca="1">IFERROR(IF(YEARFRAC($I$28,DATE(YEAR(I421),MONTH(I421)+1,1))&gt;$H$17,"",DATE(YEAR(I421),MONTH(I421)+1,1)),"")</f>
        <v/>
      </c>
      <c r="J422" s="33" t="str">
        <f ca="1">IF(I422&lt;&gt;"",(J421-K421)*(1+($H$12-$H$13)/12),"")</f>
        <v/>
      </c>
      <c r="K422" s="33" t="str">
        <f ca="1">IF(J422&lt;&gt;"",-PMT(($H$12-$H$13)/12,12*$H$17,$J$28,0,1),"")</f>
        <v/>
      </c>
      <c r="L422" s="33" t="str">
        <f ca="1">IF(K422&lt;&gt;"",J422*$H$13/12,"")</f>
        <v/>
      </c>
    </row>
    <row r="423" spans="2:12" x14ac:dyDescent="0.3">
      <c r="B423" s="30">
        <f ca="1">IFERROR(IF(YEARFRAC($B$28,IF(DATE(YEAR(B422),MONTH(B422),15)&gt;B422,DATE(YEAR(B422),MONTH(B422),15),DATE(YEAR(B422),MONTH(B422)+1,1)))&gt;$H$16,"",IF(DATE(YEAR(B422),MONTH(B422),15)&gt;B422,DATE(YEAR(B422),MONTH(B422),15),DATE(YEAR(B422),MONTH(B422)+1,1))),"")</f>
        <v>47484</v>
      </c>
      <c r="C423" s="33">
        <f ca="1">IF(B423&lt;&gt;"",IF(AND(MONTH(B423)=1,DAY(B423)=1),C422*(1+$H$10),C422),"")</f>
        <v>91680.732712041339</v>
      </c>
      <c r="D423" s="33">
        <f ca="1">IF(C423&lt;&gt;"",C423*$H$8/24,"")</f>
        <v>229.20183178010333</v>
      </c>
      <c r="E423" s="33">
        <f ca="1">IF(D423&lt;&gt;"",C423*$H$9/24,"")</f>
        <v>114.60091589005167</v>
      </c>
      <c r="F423" s="33">
        <f ca="1">IF(E423&lt;&gt;"",F422*(1+$H$11-$H$13)^YEARFRAC(B422,B423,1)+D423+E423,"")</f>
        <v>218036.93353812356</v>
      </c>
      <c r="G423" s="33">
        <f ca="1">IF(E423&lt;&gt;"",F422*((1+$H$11)^YEARFRAC(B422,B423,1)-(1+$H$11-$H$13)^YEARFRAC(B422,B423,1)),"")</f>
        <v>193.21786190795387</v>
      </c>
      <c r="I423" s="30" t="str">
        <f ca="1">IFERROR(IF(YEARFRAC($I$28,DATE(YEAR(I422),MONTH(I422)+1,1))&gt;$H$17,"",DATE(YEAR(I422),MONTH(I422)+1,1)),"")</f>
        <v/>
      </c>
      <c r="J423" s="33" t="str">
        <f ca="1">IF(I423&lt;&gt;"",(J422-K422)*(1+($H$12-$H$13)/12),"")</f>
        <v/>
      </c>
      <c r="K423" s="33" t="str">
        <f ca="1">IF(J423&lt;&gt;"",-PMT(($H$12-$H$13)/12,12*$H$17,$J$28,0,1),"")</f>
        <v/>
      </c>
      <c r="L423" s="33" t="str">
        <f ca="1">IF(K423&lt;&gt;"",J423*$H$13/12,"")</f>
        <v/>
      </c>
    </row>
    <row r="424" spans="2:12" x14ac:dyDescent="0.3">
      <c r="B424" s="30">
        <f ca="1">IFERROR(IF(YEARFRAC($B$28,IF(DATE(YEAR(B423),MONTH(B423),15)&gt;B423,DATE(YEAR(B423),MONTH(B423),15),DATE(YEAR(B423),MONTH(B423)+1,1)))&gt;$H$16,"",IF(DATE(YEAR(B423),MONTH(B423),15)&gt;B423,DATE(YEAR(B423),MONTH(B423),15),DATE(YEAR(B423),MONTH(B423)+1,1))),"")</f>
        <v>47498</v>
      </c>
      <c r="C424" s="33">
        <f ca="1">IF(B424&lt;&gt;"",IF(AND(MONTH(B424)=1,DAY(B424)=1),C423*(1+$H$10),C423),"")</f>
        <v>91680.732712041339</v>
      </c>
      <c r="D424" s="33">
        <f ca="1">IF(C424&lt;&gt;"",C424*$H$8/24,"")</f>
        <v>229.20183178010333</v>
      </c>
      <c r="E424" s="33">
        <f ca="1">IF(D424&lt;&gt;"",C424*$H$9/24,"")</f>
        <v>114.60091589005167</v>
      </c>
      <c r="F424" s="33">
        <f ca="1">IF(E424&lt;&gt;"",F423*(1+$H$11-$H$13)^YEARFRAC(B423,B424,1)+D424+E424,"")</f>
        <v>218708.98832343024</v>
      </c>
      <c r="G424" s="33">
        <f ca="1">IF(E424&lt;&gt;"",F423*((1+$H$11)^YEARFRAC(B423,B424,1)-(1+$H$11-$H$13)^YEARFRAC(B423,B424,1)),"")</f>
        <v>159.59932815823009</v>
      </c>
      <c r="I424" s="30" t="str">
        <f ca="1">IFERROR(IF(YEARFRAC($I$28,DATE(YEAR(I423),MONTH(I423)+1,1))&gt;$H$17,"",DATE(YEAR(I423),MONTH(I423)+1,1)),"")</f>
        <v/>
      </c>
      <c r="J424" s="33" t="str">
        <f ca="1">IF(I424&lt;&gt;"",(J423-K423)*(1+($H$12-$H$13)/12),"")</f>
        <v/>
      </c>
      <c r="K424" s="33" t="str">
        <f ca="1">IF(J424&lt;&gt;"",-PMT(($H$12-$H$13)/12,12*$H$17,$J$28,0,1),"")</f>
        <v/>
      </c>
      <c r="L424" s="33" t="str">
        <f ca="1">IF(K424&lt;&gt;"",J424*$H$13/12,"")</f>
        <v/>
      </c>
    </row>
    <row r="425" spans="2:12" x14ac:dyDescent="0.3">
      <c r="B425" s="30">
        <f ca="1">IFERROR(IF(YEARFRAC($B$28,IF(DATE(YEAR(B424),MONTH(B424),15)&gt;B424,DATE(YEAR(B424),MONTH(B424),15),DATE(YEAR(B424),MONTH(B424)+1,1)))&gt;$H$16,"",IF(DATE(YEAR(B424),MONTH(B424),15)&gt;B424,DATE(YEAR(B424),MONTH(B424),15),DATE(YEAR(B424),MONTH(B424)+1,1))),"")</f>
        <v>47515</v>
      </c>
      <c r="C425" s="33">
        <f ca="1">IF(B425&lt;&gt;"",IF(AND(MONTH(B425)=1,DAY(B425)=1),C424*(1+$H$10),C424),"")</f>
        <v>91680.732712041339</v>
      </c>
      <c r="D425" s="33">
        <f ca="1">IF(C425&lt;&gt;"",C425*$H$8/24,"")</f>
        <v>229.20183178010333</v>
      </c>
      <c r="E425" s="33">
        <f ca="1">IF(D425&lt;&gt;"",C425*$H$9/24,"")</f>
        <v>114.60091589005167</v>
      </c>
      <c r="F425" s="33">
        <f ca="1">IF(E425&lt;&gt;"",F424*(1+$H$11-$H$13)^YEARFRAC(B424,B425,1)+D425+E425,"")</f>
        <v>219452.67587617043</v>
      </c>
      <c r="G425" s="33">
        <f ca="1">IF(E425&lt;&gt;"",F424*((1+$H$11)^YEARFRAC(B424,B425,1)-(1+$H$11-$H$13)^YEARFRAC(B424,B425,1)),"")</f>
        <v>194.47443213861169</v>
      </c>
      <c r="I425" s="30" t="str">
        <f ca="1">IFERROR(IF(YEARFRAC($I$28,DATE(YEAR(I424),MONTH(I424)+1,1))&gt;$H$17,"",DATE(YEAR(I424),MONTH(I424)+1,1)),"")</f>
        <v/>
      </c>
      <c r="J425" s="33" t="str">
        <f ca="1">IF(I425&lt;&gt;"",(J424-K424)*(1+($H$12-$H$13)/12),"")</f>
        <v/>
      </c>
      <c r="K425" s="33" t="str">
        <f ca="1">IF(J425&lt;&gt;"",-PMT(($H$12-$H$13)/12,12*$H$17,$J$28,0,1),"")</f>
        <v/>
      </c>
      <c r="L425" s="33" t="str">
        <f ca="1">IF(K425&lt;&gt;"",J425*$H$13/12,"")</f>
        <v/>
      </c>
    </row>
    <row r="426" spans="2:12" x14ac:dyDescent="0.3">
      <c r="B426" s="30">
        <f ca="1">IFERROR(IF(YEARFRAC($B$28,IF(DATE(YEAR(B425),MONTH(B425),15)&gt;B425,DATE(YEAR(B425),MONTH(B425),15),DATE(YEAR(B425),MONTH(B425)+1,1)))&gt;$H$16,"",IF(DATE(YEAR(B425),MONTH(B425),15)&gt;B425,DATE(YEAR(B425),MONTH(B425),15),DATE(YEAR(B425),MONTH(B425)+1,1))),"")</f>
        <v>47529</v>
      </c>
      <c r="C426" s="33">
        <f ca="1">IF(B426&lt;&gt;"",IF(AND(MONTH(B426)=1,DAY(B426)=1),C425*(1+$H$10),C425),"")</f>
        <v>91680.732712041339</v>
      </c>
      <c r="D426" s="33">
        <f ca="1">IF(C426&lt;&gt;"",C426*$H$8/24,"")</f>
        <v>229.20183178010333</v>
      </c>
      <c r="E426" s="33">
        <f ca="1">IF(D426&lt;&gt;"",C426*$H$9/24,"")</f>
        <v>114.60091589005167</v>
      </c>
      <c r="F426" s="33">
        <f ca="1">IF(E426&lt;&gt;"",F425*(1+$H$11-$H$13)^YEARFRAC(B425,B426,1)+D426+E426,"")</f>
        <v>220126.86204490691</v>
      </c>
      <c r="G426" s="33">
        <f ca="1">IF(E426&lt;&gt;"",F425*((1+$H$11)^YEARFRAC(B425,B426,1)-(1+$H$11-$H$13)^YEARFRAC(B425,B426,1)),"")</f>
        <v>160.63562747839981</v>
      </c>
      <c r="I426" s="30" t="str">
        <f ca="1">IFERROR(IF(YEARFRAC($I$28,DATE(YEAR(I425),MONTH(I425)+1,1))&gt;$H$17,"",DATE(YEAR(I425),MONTH(I425)+1,1)),"")</f>
        <v/>
      </c>
      <c r="J426" s="33" t="str">
        <f ca="1">IF(I426&lt;&gt;"",(J425-K425)*(1+($H$12-$H$13)/12),"")</f>
        <v/>
      </c>
      <c r="K426" s="33" t="str">
        <f ca="1">IF(J426&lt;&gt;"",-PMT(($H$12-$H$13)/12,12*$H$17,$J$28,0,1),"")</f>
        <v/>
      </c>
      <c r="L426" s="33" t="str">
        <f ca="1">IF(K426&lt;&gt;"",J426*$H$13/12,"")</f>
        <v/>
      </c>
    </row>
    <row r="427" spans="2:12" x14ac:dyDescent="0.3">
      <c r="B427" s="30">
        <f ca="1">IFERROR(IF(YEARFRAC($B$28,IF(DATE(YEAR(B426),MONTH(B426),15)&gt;B426,DATE(YEAR(B426),MONTH(B426),15),DATE(YEAR(B426),MONTH(B426)+1,1)))&gt;$H$16,"",IF(DATE(YEAR(B426),MONTH(B426),15)&gt;B426,DATE(YEAR(B426),MONTH(B426),15),DATE(YEAR(B426),MONTH(B426)+1,1))),"")</f>
        <v>47543</v>
      </c>
      <c r="C427" s="33">
        <f ca="1">IF(B427&lt;&gt;"",IF(AND(MONTH(B427)=1,DAY(B427)=1),C426*(1+$H$10),C426),"")</f>
        <v>91680.732712041339</v>
      </c>
      <c r="D427" s="33">
        <f ca="1">IF(C427&lt;&gt;"",C427*$H$8/24,"")</f>
        <v>229.20183178010333</v>
      </c>
      <c r="E427" s="33">
        <f ca="1">IF(D427&lt;&gt;"",C427*$H$9/24,"")</f>
        <v>114.60091589005167</v>
      </c>
      <c r="F427" s="33">
        <f ca="1">IF(E427&lt;&gt;"",F426*(1+$H$11-$H$13)^YEARFRAC(B426,B427,1)+D427+E427,"")</f>
        <v>220802.06319298677</v>
      </c>
      <c r="G427" s="33">
        <f ca="1">IF(E427&lt;&gt;"",F426*((1+$H$11)^YEARFRAC(B426,B427,1)-(1+$H$11-$H$13)^YEARFRAC(B426,B427,1)),"")</f>
        <v>161.1291202910067</v>
      </c>
      <c r="I427" s="30" t="str">
        <f ca="1">IFERROR(IF(YEARFRAC($I$28,DATE(YEAR(I426),MONTH(I426)+1,1))&gt;$H$17,"",DATE(YEAR(I426),MONTH(I426)+1,1)),"")</f>
        <v/>
      </c>
      <c r="J427" s="33" t="str">
        <f ca="1">IF(I427&lt;&gt;"",(J426-K426)*(1+($H$12-$H$13)/12),"")</f>
        <v/>
      </c>
      <c r="K427" s="33" t="str">
        <f ca="1">IF(J427&lt;&gt;"",-PMT(($H$12-$H$13)/12,12*$H$17,$J$28,0,1),"")</f>
        <v/>
      </c>
      <c r="L427" s="33" t="str">
        <f ca="1">IF(K427&lt;&gt;"",J427*$H$13/12,"")</f>
        <v/>
      </c>
    </row>
    <row r="428" spans="2:12" x14ac:dyDescent="0.3">
      <c r="B428" s="30">
        <f ca="1">IFERROR(IF(YEARFRAC($B$28,IF(DATE(YEAR(B427),MONTH(B427),15)&gt;B427,DATE(YEAR(B427),MONTH(B427),15),DATE(YEAR(B427),MONTH(B427)+1,1)))&gt;$H$16,"",IF(DATE(YEAR(B427),MONTH(B427),15)&gt;B427,DATE(YEAR(B427),MONTH(B427),15),DATE(YEAR(B427),MONTH(B427)+1,1))),"")</f>
        <v>47557</v>
      </c>
      <c r="C428" s="33">
        <f ca="1">IF(B428&lt;&gt;"",IF(AND(MONTH(B428)=1,DAY(B428)=1),C427*(1+$H$10),C427),"")</f>
        <v>91680.732712041339</v>
      </c>
      <c r="D428" s="33">
        <f ca="1">IF(C428&lt;&gt;"",C428*$H$8/24,"")</f>
        <v>229.20183178010333</v>
      </c>
      <c r="E428" s="33">
        <f ca="1">IF(D428&lt;&gt;"",C428*$H$9/24,"")</f>
        <v>114.60091589005167</v>
      </c>
      <c r="F428" s="33">
        <f ca="1">IF(E428&lt;&gt;"",F427*(1+$H$11-$H$13)^YEARFRAC(B427,B428,1)+D428+E428,"")</f>
        <v>221478.28084844947</v>
      </c>
      <c r="G428" s="33">
        <f ca="1">IF(E428&lt;&gt;"",F427*((1+$H$11)^YEARFRAC(B427,B428,1)-(1+$H$11-$H$13)^YEARFRAC(B427,B428,1)),"")</f>
        <v>161.6233560512357</v>
      </c>
      <c r="I428" s="30" t="str">
        <f ca="1">IFERROR(IF(YEARFRAC($I$28,DATE(YEAR(I427),MONTH(I427)+1,1))&gt;$H$17,"",DATE(YEAR(I427),MONTH(I427)+1,1)),"")</f>
        <v/>
      </c>
      <c r="J428" s="33" t="str">
        <f ca="1">IF(I428&lt;&gt;"",(J427-K427)*(1+($H$12-$H$13)/12),"")</f>
        <v/>
      </c>
      <c r="K428" s="33" t="str">
        <f ca="1">IF(J428&lt;&gt;"",-PMT(($H$12-$H$13)/12,12*$H$17,$J$28,0,1),"")</f>
        <v/>
      </c>
      <c r="L428" s="33" t="str">
        <f ca="1">IF(K428&lt;&gt;"",J428*$H$13/12,"")</f>
        <v/>
      </c>
    </row>
    <row r="429" spans="2:12" x14ac:dyDescent="0.3">
      <c r="B429" s="30">
        <f ca="1">IFERROR(IF(YEARFRAC($B$28,IF(DATE(YEAR(B428),MONTH(B428),15)&gt;B428,DATE(YEAR(B428),MONTH(B428),15),DATE(YEAR(B428),MONTH(B428)+1,1)))&gt;$H$16,"",IF(DATE(YEAR(B428),MONTH(B428),15)&gt;B428,DATE(YEAR(B428),MONTH(B428),15),DATE(YEAR(B428),MONTH(B428)+1,1))),"")</f>
        <v>47574</v>
      </c>
      <c r="C429" s="33">
        <f ca="1">IF(B429&lt;&gt;"",IF(AND(MONTH(B429)=1,DAY(B429)=1),C428*(1+$H$10),C428),"")</f>
        <v>91680.732712041339</v>
      </c>
      <c r="D429" s="33">
        <f ca="1">IF(C429&lt;&gt;"",C429*$H$8/24,"")</f>
        <v>229.20183178010333</v>
      </c>
      <c r="E429" s="33">
        <f ca="1">IF(D429&lt;&gt;"",C429*$H$9/24,"")</f>
        <v>114.60091589005167</v>
      </c>
      <c r="F429" s="33">
        <f ca="1">IF(E429&lt;&gt;"",F428*(1+$H$11-$H$13)^YEARFRAC(B428,B429,1)+D429+E429,"")</f>
        <v>222227.03174133878</v>
      </c>
      <c r="G429" s="33">
        <f ca="1">IF(E429&lt;&gt;"",F428*((1+$H$11)^YEARFRAC(B428,B429,1)-(1+$H$11-$H$13)^YEARFRAC(B428,B429,1)),"")</f>
        <v>196.93686678913642</v>
      </c>
      <c r="I429" s="30" t="str">
        <f ca="1">IFERROR(IF(YEARFRAC($I$28,DATE(YEAR(I428),MONTH(I428)+1,1))&gt;$H$17,"",DATE(YEAR(I428),MONTH(I428)+1,1)),"")</f>
        <v/>
      </c>
      <c r="J429" s="33" t="str">
        <f ca="1">IF(I429&lt;&gt;"",(J428-K428)*(1+($H$12-$H$13)/12),"")</f>
        <v/>
      </c>
      <c r="K429" s="33" t="str">
        <f ca="1">IF(J429&lt;&gt;"",-PMT(($H$12-$H$13)/12,12*$H$17,$J$28,0,1),"")</f>
        <v/>
      </c>
      <c r="L429" s="33" t="str">
        <f ca="1">IF(K429&lt;&gt;"",J429*$H$13/12,"")</f>
        <v/>
      </c>
    </row>
    <row r="430" spans="2:12" x14ac:dyDescent="0.3">
      <c r="B430" s="30">
        <f ca="1">IFERROR(IF(YEARFRAC($B$28,IF(DATE(YEAR(B429),MONTH(B429),15)&gt;B429,DATE(YEAR(B429),MONTH(B429),15),DATE(YEAR(B429),MONTH(B429)+1,1)))&gt;$H$16,"",IF(DATE(YEAR(B429),MONTH(B429),15)&gt;B429,DATE(YEAR(B429),MONTH(B429),15),DATE(YEAR(B429),MONTH(B429)+1,1))),"")</f>
        <v>47588</v>
      </c>
      <c r="C430" s="33">
        <f ca="1">IF(B430&lt;&gt;"",IF(AND(MONTH(B430)=1,DAY(B430)=1),C429*(1+$H$10),C429),"")</f>
        <v>91680.732712041339</v>
      </c>
      <c r="D430" s="33">
        <f ca="1">IF(C430&lt;&gt;"",C430*$H$8/24,"")</f>
        <v>229.20183178010333</v>
      </c>
      <c r="E430" s="33">
        <f ca="1">IF(D430&lt;&gt;"",C430*$H$9/24,"")</f>
        <v>114.60091589005167</v>
      </c>
      <c r="F430" s="33">
        <f ca="1">IF(E430&lt;&gt;"",F429*(1+$H$11-$H$13)^YEARFRAC(B429,B430,1)+D430+E430,"")</f>
        <v>222905.39467018234</v>
      </c>
      <c r="G430" s="33">
        <f ca="1">IF(E430&lt;&gt;"",F429*((1+$H$11)^YEARFRAC(B429,B430,1)-(1+$H$11-$H$13)^YEARFRAC(B429,B430,1)),"")</f>
        <v>162.66640880047933</v>
      </c>
      <c r="I430" s="30" t="str">
        <f ca="1">IFERROR(IF(YEARFRAC($I$28,DATE(YEAR(I429),MONTH(I429)+1,1))&gt;$H$17,"",DATE(YEAR(I429),MONTH(I429)+1,1)),"")</f>
        <v/>
      </c>
      <c r="J430" s="33" t="str">
        <f ca="1">IF(I430&lt;&gt;"",(J429-K429)*(1+($H$12-$H$13)/12),"")</f>
        <v/>
      </c>
      <c r="K430" s="33" t="str">
        <f ca="1">IF(J430&lt;&gt;"",-PMT(($H$12-$H$13)/12,12*$H$17,$J$28,0,1),"")</f>
        <v/>
      </c>
      <c r="L430" s="33" t="str">
        <f ca="1">IF(K430&lt;&gt;"",J430*$H$13/12,"")</f>
        <v/>
      </c>
    </row>
    <row r="431" spans="2:12" x14ac:dyDescent="0.3">
      <c r="B431" s="30">
        <f ca="1">IFERROR(IF(YEARFRAC($B$28,IF(DATE(YEAR(B430),MONTH(B430),15)&gt;B430,DATE(YEAR(B430),MONTH(B430),15),DATE(YEAR(B430),MONTH(B430)+1,1)))&gt;$H$16,"",IF(DATE(YEAR(B430),MONTH(B430),15)&gt;B430,DATE(YEAR(B430),MONTH(B430),15),DATE(YEAR(B430),MONTH(B430)+1,1))),"")</f>
        <v>47604</v>
      </c>
      <c r="C431" s="33">
        <f ca="1">IF(B431&lt;&gt;"",IF(AND(MONTH(B431)=1,DAY(B431)=1),C430*(1+$H$10),C430),"")</f>
        <v>91680.732712041339</v>
      </c>
      <c r="D431" s="33">
        <f ca="1">IF(C431&lt;&gt;"",C431*$H$8/24,"")</f>
        <v>229.20183178010333</v>
      </c>
      <c r="E431" s="33">
        <f ca="1">IF(D431&lt;&gt;"",C431*$H$9/24,"")</f>
        <v>114.60091589005167</v>
      </c>
      <c r="F431" s="33">
        <f ca="1">IF(E431&lt;&gt;"",F430*(1+$H$11-$H$13)^YEARFRAC(B430,B431,1)+D431+E431,"")</f>
        <v>223632.76029759788</v>
      </c>
      <c r="G431" s="33">
        <f ca="1">IF(E431&lt;&gt;"",F430*((1+$H$11)^YEARFRAC(B430,B431,1)-(1+$H$11-$H$13)^YEARFRAC(B430,B431,1)),"")</f>
        <v>186.52176668419364</v>
      </c>
      <c r="I431" s="30" t="str">
        <f ca="1">IFERROR(IF(YEARFRAC($I$28,DATE(YEAR(I430),MONTH(I430)+1,1))&gt;$H$17,"",DATE(YEAR(I430),MONTH(I430)+1,1)),"")</f>
        <v/>
      </c>
      <c r="J431" s="33" t="str">
        <f ca="1">IF(I431&lt;&gt;"",(J430-K430)*(1+($H$12-$H$13)/12),"")</f>
        <v/>
      </c>
      <c r="K431" s="33" t="str">
        <f ca="1">IF(J431&lt;&gt;"",-PMT(($H$12-$H$13)/12,12*$H$17,$J$28,0,1),"")</f>
        <v/>
      </c>
      <c r="L431" s="33" t="str">
        <f ca="1">IF(K431&lt;&gt;"",J431*$H$13/12,"")</f>
        <v/>
      </c>
    </row>
    <row r="432" spans="2:12" x14ac:dyDescent="0.3">
      <c r="B432" s="30">
        <f ca="1">IFERROR(IF(YEARFRAC($B$28,IF(DATE(YEAR(B431),MONTH(B431),15)&gt;B431,DATE(YEAR(B431),MONTH(B431),15),DATE(YEAR(B431),MONTH(B431)+1,1)))&gt;$H$16,"",IF(DATE(YEAR(B431),MONTH(B431),15)&gt;B431,DATE(YEAR(B431),MONTH(B431),15),DATE(YEAR(B431),MONTH(B431)+1,1))),"")</f>
        <v>47618</v>
      </c>
      <c r="C432" s="33">
        <f ca="1">IF(B432&lt;&gt;"",IF(AND(MONTH(B432)=1,DAY(B432)=1),C431*(1+$H$10),C431),"")</f>
        <v>91680.732712041339</v>
      </c>
      <c r="D432" s="33">
        <f ca="1">IF(C432&lt;&gt;"",C432*$H$8/24,"")</f>
        <v>229.20183178010333</v>
      </c>
      <c r="E432" s="33">
        <f ca="1">IF(D432&lt;&gt;"",C432*$H$9/24,"")</f>
        <v>114.60091589005167</v>
      </c>
      <c r="F432" s="33">
        <f ca="1">IF(E432&lt;&gt;"",F431*(1+$H$11-$H$13)^YEARFRAC(B431,B432,1)+D432+E432,"")</f>
        <v>224313.23953424062</v>
      </c>
      <c r="G432" s="33">
        <f ca="1">IF(E432&lt;&gt;"",F431*((1+$H$11)^YEARFRAC(B431,B432,1)-(1+$H$11-$H$13)^YEARFRAC(B431,B432,1)),"")</f>
        <v>163.69537820264054</v>
      </c>
      <c r="I432" s="30" t="str">
        <f ca="1">IFERROR(IF(YEARFRAC($I$28,DATE(YEAR(I431),MONTH(I431)+1,1))&gt;$H$17,"",DATE(YEAR(I431),MONTH(I431)+1,1)),"")</f>
        <v/>
      </c>
      <c r="J432" s="33" t="str">
        <f ca="1">IF(I432&lt;&gt;"",(J431-K431)*(1+($H$12-$H$13)/12),"")</f>
        <v/>
      </c>
      <c r="K432" s="33" t="str">
        <f ca="1">IF(J432&lt;&gt;"",-PMT(($H$12-$H$13)/12,12*$H$17,$J$28,0,1),"")</f>
        <v/>
      </c>
      <c r="L432" s="33" t="str">
        <f ca="1">IF(K432&lt;&gt;"",J432*$H$13/12,"")</f>
        <v/>
      </c>
    </row>
    <row r="433" spans="2:12" x14ac:dyDescent="0.3">
      <c r="B433" s="30">
        <f ca="1">IFERROR(IF(YEARFRAC($B$28,IF(DATE(YEAR(B432),MONTH(B432),15)&gt;B432,DATE(YEAR(B432),MONTH(B432),15),DATE(YEAR(B432),MONTH(B432)+1,1)))&gt;$H$16,"",IF(DATE(YEAR(B432),MONTH(B432),15)&gt;B432,DATE(YEAR(B432),MONTH(B432),15),DATE(YEAR(B432),MONTH(B432)+1,1))),"")</f>
        <v>47635</v>
      </c>
      <c r="C433" s="33">
        <f ca="1">IF(B433&lt;&gt;"",IF(AND(MONTH(B433)=1,DAY(B433)=1),C432*(1+$H$10),C432),"")</f>
        <v>91680.732712041339</v>
      </c>
      <c r="D433" s="33">
        <f ca="1">IF(C433&lt;&gt;"",C433*$H$8/24,"")</f>
        <v>229.20183178010333</v>
      </c>
      <c r="E433" s="33">
        <f ca="1">IF(D433&lt;&gt;"",C433*$H$9/24,"")</f>
        <v>114.60091589005167</v>
      </c>
      <c r="F433" s="33">
        <f ca="1">IF(E433&lt;&gt;"",F432*(1+$H$11-$H$13)^YEARFRAC(B432,B433,1)+D433+E433,"")</f>
        <v>225067.17383047397</v>
      </c>
      <c r="G433" s="33">
        <f ca="1">IF(E433&lt;&gt;"",F432*((1+$H$11)^YEARFRAC(B432,B433,1)-(1+$H$11-$H$13)^YEARFRAC(B432,B433,1)),"")</f>
        <v>199.45769130934474</v>
      </c>
      <c r="I433" s="30" t="str">
        <f ca="1">IFERROR(IF(YEARFRAC($I$28,DATE(YEAR(I432),MONTH(I432)+1,1))&gt;$H$17,"",DATE(YEAR(I432),MONTH(I432)+1,1)),"")</f>
        <v/>
      </c>
      <c r="J433" s="33" t="str">
        <f ca="1">IF(I433&lt;&gt;"",(J432-K432)*(1+($H$12-$H$13)/12),"")</f>
        <v/>
      </c>
      <c r="K433" s="33" t="str">
        <f ca="1">IF(J433&lt;&gt;"",-PMT(($H$12-$H$13)/12,12*$H$17,$J$28,0,1),"")</f>
        <v/>
      </c>
      <c r="L433" s="33" t="str">
        <f ca="1">IF(K433&lt;&gt;"",J433*$H$13/12,"")</f>
        <v/>
      </c>
    </row>
    <row r="434" spans="2:12" x14ac:dyDescent="0.3">
      <c r="B434" s="30">
        <f ca="1">IFERROR(IF(YEARFRAC($B$28,IF(DATE(YEAR(B433),MONTH(B433),15)&gt;B433,DATE(YEAR(B433),MONTH(B433),15),DATE(YEAR(B433),MONTH(B433)+1,1)))&gt;$H$16,"",IF(DATE(YEAR(B433),MONTH(B433),15)&gt;B433,DATE(YEAR(B433),MONTH(B433),15),DATE(YEAR(B433),MONTH(B433)+1,1))),"")</f>
        <v>47649</v>
      </c>
      <c r="C434" s="33">
        <f ca="1">IF(B434&lt;&gt;"",IF(AND(MONTH(B434)=1,DAY(B434)=1),C433*(1+$H$10),C433),"")</f>
        <v>91680.732712041339</v>
      </c>
      <c r="D434" s="33">
        <f ca="1">IF(C434&lt;&gt;"",C434*$H$8/24,"")</f>
        <v>229.20183178010333</v>
      </c>
      <c r="E434" s="33">
        <f ca="1">IF(D434&lt;&gt;"",C434*$H$9/24,"")</f>
        <v>114.60091589005167</v>
      </c>
      <c r="F434" s="33">
        <f ca="1">IF(E434&lt;&gt;"",F433*(1+$H$11-$H$13)^YEARFRAC(B433,B434,1)+D434+E434,"")</f>
        <v>225749.81255981064</v>
      </c>
      <c r="G434" s="33">
        <f ca="1">IF(E434&lt;&gt;"",F433*((1+$H$11)^YEARFRAC(B433,B434,1)-(1+$H$11-$H$13)^YEARFRAC(B433,B434,1)),"")</f>
        <v>164.74534451996664</v>
      </c>
      <c r="I434" s="30" t="str">
        <f ca="1">IFERROR(IF(YEARFRAC($I$28,DATE(YEAR(I433),MONTH(I433)+1,1))&gt;$H$17,"",DATE(YEAR(I433),MONTH(I433)+1,1)),"")</f>
        <v/>
      </c>
      <c r="J434" s="33" t="str">
        <f ca="1">IF(I434&lt;&gt;"",(J433-K433)*(1+($H$12-$H$13)/12),"")</f>
        <v/>
      </c>
      <c r="K434" s="33" t="str">
        <f ca="1">IF(J434&lt;&gt;"",-PMT(($H$12-$H$13)/12,12*$H$17,$J$28,0,1),"")</f>
        <v/>
      </c>
      <c r="L434" s="33" t="str">
        <f ca="1">IF(K434&lt;&gt;"",J434*$H$13/12,"")</f>
        <v/>
      </c>
    </row>
    <row r="435" spans="2:12" x14ac:dyDescent="0.3">
      <c r="B435" s="30">
        <f ca="1">IFERROR(IF(YEARFRAC($B$28,IF(DATE(YEAR(B434),MONTH(B434),15)&gt;B434,DATE(YEAR(B434),MONTH(B434),15),DATE(YEAR(B434),MONTH(B434)+1,1)))&gt;$H$16,"",IF(DATE(YEAR(B434),MONTH(B434),15)&gt;B434,DATE(YEAR(B434),MONTH(B434),15),DATE(YEAR(B434),MONTH(B434)+1,1))),"")</f>
        <v>47665</v>
      </c>
      <c r="C435" s="33">
        <f ca="1">IF(B435&lt;&gt;"",IF(AND(MONTH(B435)=1,DAY(B435)=1),C434*(1+$H$10),C434),"")</f>
        <v>91680.732712041339</v>
      </c>
      <c r="D435" s="33">
        <f ca="1">IF(C435&lt;&gt;"",C435*$H$8/24,"")</f>
        <v>229.20183178010333</v>
      </c>
      <c r="E435" s="33">
        <f ca="1">IF(D435&lt;&gt;"",C435*$H$9/24,"")</f>
        <v>114.60091589005167</v>
      </c>
      <c r="F435" s="33">
        <f ca="1">IF(E435&lt;&gt;"",F434*(1+$H$11-$H$13)^YEARFRAC(B434,B435,1)+D435+E435,"")</f>
        <v>226482.07269917175</v>
      </c>
      <c r="G435" s="33">
        <f ca="1">IF(E435&lt;&gt;"",F434*((1+$H$11)^YEARFRAC(B434,B435,1)-(1+$H$11-$H$13)^YEARFRAC(B434,B435,1)),"")</f>
        <v>188.90190580440921</v>
      </c>
      <c r="I435" s="30" t="str">
        <f ca="1">IFERROR(IF(YEARFRAC($I$28,DATE(YEAR(I434),MONTH(I434)+1,1))&gt;$H$17,"",DATE(YEAR(I434),MONTH(I434)+1,1)),"")</f>
        <v/>
      </c>
      <c r="J435" s="33" t="str">
        <f ca="1">IF(I435&lt;&gt;"",(J434-K434)*(1+($H$12-$H$13)/12),"")</f>
        <v/>
      </c>
      <c r="K435" s="33" t="str">
        <f ca="1">IF(J435&lt;&gt;"",-PMT(($H$12-$H$13)/12,12*$H$17,$J$28,0,1),"")</f>
        <v/>
      </c>
      <c r="L435" s="33" t="str">
        <f ca="1">IF(K435&lt;&gt;"",J435*$H$13/12,"")</f>
        <v/>
      </c>
    </row>
    <row r="436" spans="2:12" x14ac:dyDescent="0.3">
      <c r="B436" s="30">
        <f ca="1">IFERROR(IF(YEARFRAC($B$28,IF(DATE(YEAR(B435),MONTH(B435),15)&gt;B435,DATE(YEAR(B435),MONTH(B435),15),DATE(YEAR(B435),MONTH(B435)+1,1)))&gt;$H$16,"",IF(DATE(YEAR(B435),MONTH(B435),15)&gt;B435,DATE(YEAR(B435),MONTH(B435),15),DATE(YEAR(B435),MONTH(B435)+1,1))),"")</f>
        <v>47679</v>
      </c>
      <c r="C436" s="33">
        <f ca="1">IF(B436&lt;&gt;"",IF(AND(MONTH(B436)=1,DAY(B436)=1),C435*(1+$H$10),C435),"")</f>
        <v>91680.732712041339</v>
      </c>
      <c r="D436" s="33">
        <f ca="1">IF(C436&lt;&gt;"",C436*$H$8/24,"")</f>
        <v>229.20183178010333</v>
      </c>
      <c r="E436" s="33">
        <f ca="1">IF(D436&lt;&gt;"",C436*$H$9/24,"")</f>
        <v>114.60091589005167</v>
      </c>
      <c r="F436" s="33">
        <f ca="1">IF(E436&lt;&gt;"",F435*(1+$H$11-$H$13)^YEARFRAC(B435,B436,1)+D436+E436,"")</f>
        <v>227166.84154210504</v>
      </c>
      <c r="G436" s="33">
        <f ca="1">IF(E436&lt;&gt;"",F435*((1+$H$11)^YEARFRAC(B435,B436,1)-(1+$H$11-$H$13)^YEARFRAC(B435,B436,1)),"")</f>
        <v>165.78102643491397</v>
      </c>
      <c r="I436" s="30" t="str">
        <f ca="1">IFERROR(IF(YEARFRAC($I$28,DATE(YEAR(I435),MONTH(I435)+1,1))&gt;$H$17,"",DATE(YEAR(I435),MONTH(I435)+1,1)),"")</f>
        <v/>
      </c>
      <c r="J436" s="33" t="str">
        <f ca="1">IF(I436&lt;&gt;"",(J435-K435)*(1+($H$12-$H$13)/12),"")</f>
        <v/>
      </c>
      <c r="K436" s="33" t="str">
        <f ca="1">IF(J436&lt;&gt;"",-PMT(($H$12-$H$13)/12,12*$H$17,$J$28,0,1),"")</f>
        <v/>
      </c>
      <c r="L436" s="33" t="str">
        <f ca="1">IF(K436&lt;&gt;"",J436*$H$13/12,"")</f>
        <v/>
      </c>
    </row>
    <row r="437" spans="2:12" x14ac:dyDescent="0.3">
      <c r="B437" s="30">
        <f ca="1">IFERROR(IF(YEARFRAC($B$28,IF(DATE(YEAR(B436),MONTH(B436),15)&gt;B436,DATE(YEAR(B436),MONTH(B436),15),DATE(YEAR(B436),MONTH(B436)+1,1)))&gt;$H$16,"",IF(DATE(YEAR(B436),MONTH(B436),15)&gt;B436,DATE(YEAR(B436),MONTH(B436),15),DATE(YEAR(B436),MONTH(B436)+1,1))),"")</f>
        <v>47696</v>
      </c>
      <c r="C437" s="33">
        <f ca="1">IF(B437&lt;&gt;"",IF(AND(MONTH(B437)=1,DAY(B437)=1),C436*(1+$H$10),C436),"")</f>
        <v>91680.732712041339</v>
      </c>
      <c r="D437" s="33">
        <f ca="1">IF(C437&lt;&gt;"",C437*$H$8/24,"")</f>
        <v>229.20183178010333</v>
      </c>
      <c r="E437" s="33">
        <f ca="1">IF(D437&lt;&gt;"",C437*$H$9/24,"")</f>
        <v>114.60091589005167</v>
      </c>
      <c r="F437" s="33">
        <f ca="1">IF(E437&lt;&gt;"",F436*(1+$H$11-$H$13)^YEARFRAC(B436,B437,1)+D437+E437,"")</f>
        <v>227925.99332890159</v>
      </c>
      <c r="G437" s="33">
        <f ca="1">IF(E437&lt;&gt;"",F436*((1+$H$11)^YEARFRAC(B436,B437,1)-(1+$H$11-$H$13)^YEARFRAC(B436,B437,1)),"")</f>
        <v>201.9950933351287</v>
      </c>
      <c r="I437" s="30" t="str">
        <f ca="1">IFERROR(IF(YEARFRAC($I$28,DATE(YEAR(I436),MONTH(I436)+1,1))&gt;$H$17,"",DATE(YEAR(I436),MONTH(I436)+1,1)),"")</f>
        <v/>
      </c>
      <c r="J437" s="33" t="str">
        <f ca="1">IF(I437&lt;&gt;"",(J436-K436)*(1+($H$12-$H$13)/12),"")</f>
        <v/>
      </c>
      <c r="K437" s="33" t="str">
        <f ca="1">IF(J437&lt;&gt;"",-PMT(($H$12-$H$13)/12,12*$H$17,$J$28,0,1),"")</f>
        <v/>
      </c>
      <c r="L437" s="33" t="str">
        <f ca="1">IF(K437&lt;&gt;"",J437*$H$13/12,"")</f>
        <v/>
      </c>
    </row>
    <row r="438" spans="2:12" x14ac:dyDescent="0.3">
      <c r="B438" s="30">
        <f ca="1">IFERROR(IF(YEARFRAC($B$28,IF(DATE(YEAR(B437),MONTH(B437),15)&gt;B437,DATE(YEAR(B437),MONTH(B437),15),DATE(YEAR(B437),MONTH(B437)+1,1)))&gt;$H$16,"",IF(DATE(YEAR(B437),MONTH(B437),15)&gt;B437,DATE(YEAR(B437),MONTH(B437),15),DATE(YEAR(B437),MONTH(B437)+1,1))),"")</f>
        <v>47710</v>
      </c>
      <c r="C438" s="33">
        <f ca="1">IF(B438&lt;&gt;"",IF(AND(MONTH(B438)=1,DAY(B438)=1),C437*(1+$H$10),C437),"")</f>
        <v>91680.732712041339</v>
      </c>
      <c r="D438" s="33">
        <f ca="1">IF(C438&lt;&gt;"",C438*$H$8/24,"")</f>
        <v>229.20183178010333</v>
      </c>
      <c r="E438" s="33">
        <f ca="1">IF(D438&lt;&gt;"",C438*$H$9/24,"")</f>
        <v>114.60091589005167</v>
      </c>
      <c r="F438" s="33">
        <f ca="1">IF(E438&lt;&gt;"",F437*(1+$H$11-$H$13)^YEARFRAC(B437,B438,1)+D438+E438,"")</f>
        <v>228612.93597735124</v>
      </c>
      <c r="G438" s="33">
        <f ca="1">IF(E438&lt;&gt;"",F437*((1+$H$11)^YEARFRAC(B437,B438,1)-(1+$H$11-$H$13)^YEARFRAC(B437,B438,1)),"")</f>
        <v>166.83795178549175</v>
      </c>
      <c r="I438" s="30" t="str">
        <f ca="1">IFERROR(IF(YEARFRAC($I$28,DATE(YEAR(I437),MONTH(I437)+1,1))&gt;$H$17,"",DATE(YEAR(I437),MONTH(I437)+1,1)),"")</f>
        <v/>
      </c>
      <c r="J438" s="33" t="str">
        <f ca="1">IF(I438&lt;&gt;"",(J437-K437)*(1+($H$12-$H$13)/12),"")</f>
        <v/>
      </c>
      <c r="K438" s="33" t="str">
        <f ca="1">IF(J438&lt;&gt;"",-PMT(($H$12-$H$13)/12,12*$H$17,$J$28,0,1),"")</f>
        <v/>
      </c>
      <c r="L438" s="33" t="str">
        <f ca="1">IF(K438&lt;&gt;"",J438*$H$13/12,"")</f>
        <v/>
      </c>
    </row>
    <row r="439" spans="2:12" x14ac:dyDescent="0.3">
      <c r="B439" s="30">
        <f ca="1">IFERROR(IF(YEARFRAC($B$28,IF(DATE(YEAR(B438),MONTH(B438),15)&gt;B438,DATE(YEAR(B438),MONTH(B438),15),DATE(YEAR(B438),MONTH(B438)+1,1)))&gt;$H$16,"",IF(DATE(YEAR(B438),MONTH(B438),15)&gt;B438,DATE(YEAR(B438),MONTH(B438),15),DATE(YEAR(B438),MONTH(B438)+1,1))),"")</f>
        <v>47727</v>
      </c>
      <c r="C439" s="33">
        <f ca="1">IF(B439&lt;&gt;"",IF(AND(MONTH(B439)=1,DAY(B439)=1),C438*(1+$H$10),C438),"")</f>
        <v>91680.732712041339</v>
      </c>
      <c r="D439" s="33">
        <f ca="1">IF(C439&lt;&gt;"",C439*$H$8/24,"")</f>
        <v>229.20183178010333</v>
      </c>
      <c r="E439" s="33">
        <f ca="1">IF(D439&lt;&gt;"",C439*$H$9/24,"")</f>
        <v>114.60091589005167</v>
      </c>
      <c r="F439" s="33">
        <f ca="1">IF(E439&lt;&gt;"",F438*(1+$H$11-$H$13)^YEARFRAC(B438,B439,1)+D439+E439,"")</f>
        <v>229374.73178530022</v>
      </c>
      <c r="G439" s="33">
        <f ca="1">IF(E439&lt;&gt;"",F438*((1+$H$11)^YEARFRAC(B438,B439,1)-(1+$H$11-$H$13)^YEARFRAC(B438,B439,1)),"")</f>
        <v>203.28094992597639</v>
      </c>
      <c r="I439" s="30" t="str">
        <f ca="1">IFERROR(IF(YEARFRAC($I$28,DATE(YEAR(I438),MONTH(I438)+1,1))&gt;$H$17,"",DATE(YEAR(I438),MONTH(I438)+1,1)),"")</f>
        <v/>
      </c>
      <c r="J439" s="33" t="str">
        <f ca="1">IF(I439&lt;&gt;"",(J438-K438)*(1+($H$12-$H$13)/12),"")</f>
        <v/>
      </c>
      <c r="K439" s="33" t="str">
        <f ca="1">IF(J439&lt;&gt;"",-PMT(($H$12-$H$13)/12,12*$H$17,$J$28,0,1),"")</f>
        <v/>
      </c>
      <c r="L439" s="33" t="str">
        <f ca="1">IF(K439&lt;&gt;"",J439*$H$13/12,"")</f>
        <v/>
      </c>
    </row>
    <row r="440" spans="2:12" x14ac:dyDescent="0.3">
      <c r="B440" s="30">
        <f ca="1">IFERROR(IF(YEARFRAC($B$28,IF(DATE(YEAR(B439),MONTH(B439),15)&gt;B439,DATE(YEAR(B439),MONTH(B439),15),DATE(YEAR(B439),MONTH(B439)+1,1)))&gt;$H$16,"",IF(DATE(YEAR(B439),MONTH(B439),15)&gt;B439,DATE(YEAR(B439),MONTH(B439),15),DATE(YEAR(B439),MONTH(B439)+1,1))),"")</f>
        <v>47741</v>
      </c>
      <c r="C440" s="33">
        <f ca="1">IF(B440&lt;&gt;"",IF(AND(MONTH(B440)=1,DAY(B440)=1),C439*(1+$H$10),C439),"")</f>
        <v>91680.732712041339</v>
      </c>
      <c r="D440" s="33">
        <f ca="1">IF(C440&lt;&gt;"",C440*$H$8/24,"")</f>
        <v>229.20183178010333</v>
      </c>
      <c r="E440" s="33">
        <f ca="1">IF(D440&lt;&gt;"",C440*$H$9/24,"")</f>
        <v>114.60091589005167</v>
      </c>
      <c r="F440" s="33">
        <f ca="1">IF(E440&lt;&gt;"",F439*(1+$H$11-$H$13)^YEARFRAC(B439,B440,1)+D440+E440,"")</f>
        <v>230063.85549244759</v>
      </c>
      <c r="G440" s="33">
        <f ca="1">IF(E440&lt;&gt;"",F439*((1+$H$11)^YEARFRAC(B439,B440,1)-(1+$H$11-$H$13)^YEARFRAC(B439,B440,1)),"")</f>
        <v>167.89840370327562</v>
      </c>
      <c r="I440" s="30" t="str">
        <f ca="1">IFERROR(IF(YEARFRAC($I$28,DATE(YEAR(I439),MONTH(I439)+1,1))&gt;$H$17,"",DATE(YEAR(I439),MONTH(I439)+1,1)),"")</f>
        <v/>
      </c>
      <c r="J440" s="33" t="str">
        <f ca="1">IF(I440&lt;&gt;"",(J439-K439)*(1+($H$12-$H$13)/12),"")</f>
        <v/>
      </c>
      <c r="K440" s="33" t="str">
        <f ca="1">IF(J440&lt;&gt;"",-PMT(($H$12-$H$13)/12,12*$H$17,$J$28,0,1),"")</f>
        <v/>
      </c>
      <c r="L440" s="33" t="str">
        <f ca="1">IF(K440&lt;&gt;"",J440*$H$13/12,"")</f>
        <v/>
      </c>
    </row>
    <row r="441" spans="2:12" x14ac:dyDescent="0.3">
      <c r="B441" s="30">
        <f ca="1">IFERROR(IF(YEARFRAC($B$28,IF(DATE(YEAR(B440),MONTH(B440),15)&gt;B440,DATE(YEAR(B440),MONTH(B440),15),DATE(YEAR(B440),MONTH(B440)+1,1)))&gt;$H$16,"",IF(DATE(YEAR(B440),MONTH(B440),15)&gt;B440,DATE(YEAR(B440),MONTH(B440),15),DATE(YEAR(B440),MONTH(B440)+1,1))),"")</f>
        <v>47757</v>
      </c>
      <c r="C441" s="33">
        <f ca="1">IF(B441&lt;&gt;"",IF(AND(MONTH(B441)=1,DAY(B441)=1),C440*(1+$H$10),C440),"")</f>
        <v>91680.732712041339</v>
      </c>
      <c r="D441" s="33">
        <f ca="1">IF(C441&lt;&gt;"",C441*$H$8/24,"")</f>
        <v>229.20183178010333</v>
      </c>
      <c r="E441" s="33">
        <f ca="1">IF(D441&lt;&gt;"",C441*$H$9/24,"")</f>
        <v>114.60091589005167</v>
      </c>
      <c r="F441" s="33">
        <f ca="1">IF(E441&lt;&gt;"",F440*(1+$H$11-$H$13)^YEARFRAC(B440,B441,1)+D441+E441,"")</f>
        <v>230803.53899064232</v>
      </c>
      <c r="G441" s="33">
        <f ca="1">IF(E441&lt;&gt;"",F440*((1+$H$11)^YEARFRAC(B440,B441,1)-(1+$H$11-$H$13)^YEARFRAC(B440,B441,1)),"")</f>
        <v>192.5117911126473</v>
      </c>
      <c r="I441" s="30" t="str">
        <f ca="1">IFERROR(IF(YEARFRAC($I$28,DATE(YEAR(I440),MONTH(I440)+1,1))&gt;$H$17,"",DATE(YEAR(I440),MONTH(I440)+1,1)),"")</f>
        <v/>
      </c>
      <c r="J441" s="33" t="str">
        <f ca="1">IF(I441&lt;&gt;"",(J440-K440)*(1+($H$12-$H$13)/12),"")</f>
        <v/>
      </c>
      <c r="K441" s="33" t="str">
        <f ca="1">IF(J441&lt;&gt;"",-PMT(($H$12-$H$13)/12,12*$H$17,$J$28,0,1),"")</f>
        <v/>
      </c>
      <c r="L441" s="33" t="str">
        <f ca="1">IF(K441&lt;&gt;"",J441*$H$13/12,"")</f>
        <v/>
      </c>
    </row>
    <row r="442" spans="2:12" x14ac:dyDescent="0.3">
      <c r="B442" s="30">
        <f ca="1">IFERROR(IF(YEARFRAC($B$28,IF(DATE(YEAR(B441),MONTH(B441),15)&gt;B441,DATE(YEAR(B441),MONTH(B441),15),DATE(YEAR(B441),MONTH(B441)+1,1)))&gt;$H$16,"",IF(DATE(YEAR(B441),MONTH(B441),15)&gt;B441,DATE(YEAR(B441),MONTH(B441),15),DATE(YEAR(B441),MONTH(B441)+1,1))),"")</f>
        <v>47771</v>
      </c>
      <c r="C442" s="33">
        <f ca="1">IF(B442&lt;&gt;"",IF(AND(MONTH(B442)=1,DAY(B442)=1),C441*(1+$H$10),C441),"")</f>
        <v>91680.732712041339</v>
      </c>
      <c r="D442" s="33">
        <f ca="1">IF(C442&lt;&gt;"",C442*$H$8/24,"")</f>
        <v>229.20183178010333</v>
      </c>
      <c r="E442" s="33">
        <f ca="1">IF(D442&lt;&gt;"",C442*$H$9/24,"")</f>
        <v>114.60091589005167</v>
      </c>
      <c r="F442" s="33">
        <f ca="1">IF(E442&lt;&gt;"",F441*(1+$H$11-$H$13)^YEARFRAC(B441,B442,1)+D442+E442,"")</f>
        <v>231494.81375022349</v>
      </c>
      <c r="G442" s="33">
        <f ca="1">IF(E442&lt;&gt;"",F441*((1+$H$11)^YEARFRAC(B441,B442,1)-(1+$H$11-$H$13)^YEARFRAC(B441,B442,1)),"")</f>
        <v>168.94426628416889</v>
      </c>
      <c r="I442" s="30" t="str">
        <f ca="1">IFERROR(IF(YEARFRAC($I$28,DATE(YEAR(I441),MONTH(I441)+1,1))&gt;$H$17,"",DATE(YEAR(I441),MONTH(I441)+1,1)),"")</f>
        <v/>
      </c>
      <c r="J442" s="33" t="str">
        <f ca="1">IF(I442&lt;&gt;"",(J441-K441)*(1+($H$12-$H$13)/12),"")</f>
        <v/>
      </c>
      <c r="K442" s="33" t="str">
        <f ca="1">IF(J442&lt;&gt;"",-PMT(($H$12-$H$13)/12,12*$H$17,$J$28,0,1),"")</f>
        <v/>
      </c>
      <c r="L442" s="33" t="str">
        <f ca="1">IF(K442&lt;&gt;"",J442*$H$13/12,"")</f>
        <v/>
      </c>
    </row>
    <row r="443" spans="2:12" x14ac:dyDescent="0.3">
      <c r="B443" s="30">
        <f ca="1">IFERROR(IF(YEARFRAC($B$28,IF(DATE(YEAR(B442),MONTH(B442),15)&gt;B442,DATE(YEAR(B442),MONTH(B442),15),DATE(YEAR(B442),MONTH(B442)+1,1)))&gt;$H$16,"",IF(DATE(YEAR(B442),MONTH(B442),15)&gt;B442,DATE(YEAR(B442),MONTH(B442),15),DATE(YEAR(B442),MONTH(B442)+1,1))),"")</f>
        <v>47788</v>
      </c>
      <c r="C443" s="33">
        <f ca="1">IF(B443&lt;&gt;"",IF(AND(MONTH(B443)=1,DAY(B443)=1),C442*(1+$H$10),C442),"")</f>
        <v>91680.732712041339</v>
      </c>
      <c r="D443" s="33">
        <f ca="1">IF(C443&lt;&gt;"",C443*$H$8/24,"")</f>
        <v>229.20183178010333</v>
      </c>
      <c r="E443" s="33">
        <f ca="1">IF(D443&lt;&gt;"",C443*$H$9/24,"")</f>
        <v>114.60091589005167</v>
      </c>
      <c r="F443" s="33">
        <f ca="1">IF(E443&lt;&gt;"",F442*(1+$H$11-$H$13)^YEARFRAC(B442,B443,1)+D443+E443,"")</f>
        <v>232261.87874779414</v>
      </c>
      <c r="G443" s="33">
        <f ca="1">IF(E443&lt;&gt;"",F442*((1+$H$11)^YEARFRAC(B442,B443,1)-(1+$H$11-$H$13)^YEARFRAC(B442,B443,1)),"")</f>
        <v>205.84349455511349</v>
      </c>
      <c r="I443" s="30" t="str">
        <f ca="1">IFERROR(IF(YEARFRAC($I$28,DATE(YEAR(I442),MONTH(I442)+1,1))&gt;$H$17,"",DATE(YEAR(I442),MONTH(I442)+1,1)),"")</f>
        <v/>
      </c>
      <c r="J443" s="33" t="str">
        <f ca="1">IF(I443&lt;&gt;"",(J442-K442)*(1+($H$12-$H$13)/12),"")</f>
        <v/>
      </c>
      <c r="K443" s="33" t="str">
        <f ca="1">IF(J443&lt;&gt;"",-PMT(($H$12-$H$13)/12,12*$H$17,$J$28,0,1),"")</f>
        <v/>
      </c>
      <c r="L443" s="33" t="str">
        <f ca="1">IF(K443&lt;&gt;"",J443*$H$13/12,"")</f>
        <v/>
      </c>
    </row>
    <row r="444" spans="2:12" x14ac:dyDescent="0.3">
      <c r="B444" s="30">
        <f ca="1">IFERROR(IF(YEARFRAC($B$28,IF(DATE(YEAR(B443),MONTH(B443),15)&gt;B443,DATE(YEAR(B443),MONTH(B443),15),DATE(YEAR(B443),MONTH(B443)+1,1)))&gt;$H$16,"",IF(DATE(YEAR(B443),MONTH(B443),15)&gt;B443,DATE(YEAR(B443),MONTH(B443),15),DATE(YEAR(B443),MONTH(B443)+1,1))),"")</f>
        <v>47802</v>
      </c>
      <c r="C444" s="33">
        <f ca="1">IF(B444&lt;&gt;"",IF(AND(MONTH(B444)=1,DAY(B444)=1),C443*(1+$H$10),C443),"")</f>
        <v>91680.732712041339</v>
      </c>
      <c r="D444" s="33">
        <f ca="1">IF(C444&lt;&gt;"",C444*$H$8/24,"")</f>
        <v>229.20183178010333</v>
      </c>
      <c r="E444" s="33">
        <f ca="1">IF(D444&lt;&gt;"",C444*$H$9/24,"")</f>
        <v>114.60091589005167</v>
      </c>
      <c r="F444" s="33">
        <f ca="1">IF(E444&lt;&gt;"",F443*(1+$H$11-$H$13)^YEARFRAC(B443,B444,1)+D444+E444,"")</f>
        <v>232955.34902071831</v>
      </c>
      <c r="G444" s="33">
        <f ca="1">IF(E444&lt;&gt;"",F443*((1+$H$11)^YEARFRAC(B443,B444,1)-(1+$H$11-$H$13)^YEARFRAC(B443,B444,1)),"")</f>
        <v>170.01174619085714</v>
      </c>
      <c r="I444" s="30" t="str">
        <f ca="1">IFERROR(IF(YEARFRAC($I$28,DATE(YEAR(I443),MONTH(I443)+1,1))&gt;$H$17,"",DATE(YEAR(I443),MONTH(I443)+1,1)),"")</f>
        <v/>
      </c>
      <c r="J444" s="33" t="str">
        <f ca="1">IF(I444&lt;&gt;"",(J443-K443)*(1+($H$12-$H$13)/12),"")</f>
        <v/>
      </c>
      <c r="K444" s="33" t="str">
        <f ca="1">IF(J444&lt;&gt;"",-PMT(($H$12-$H$13)/12,12*$H$17,$J$28,0,1),"")</f>
        <v/>
      </c>
      <c r="L444" s="33" t="str">
        <f ca="1">IF(K444&lt;&gt;"",J444*$H$13/12,"")</f>
        <v/>
      </c>
    </row>
    <row r="445" spans="2:12" x14ac:dyDescent="0.3">
      <c r="B445" s="30">
        <f ca="1">IFERROR(IF(YEARFRAC($B$28,IF(DATE(YEAR(B444),MONTH(B444),15)&gt;B444,DATE(YEAR(B444),MONTH(B444),15),DATE(YEAR(B444),MONTH(B444)+1,1)))&gt;$H$16,"",IF(DATE(YEAR(B444),MONTH(B444),15)&gt;B444,DATE(YEAR(B444),MONTH(B444),15),DATE(YEAR(B444),MONTH(B444)+1,1))),"")</f>
        <v>47818</v>
      </c>
      <c r="C445" s="33">
        <f ca="1">IF(B445&lt;&gt;"",IF(AND(MONTH(B445)=1,DAY(B445)=1),C444*(1+$H$10),C444),"")</f>
        <v>91680.732712041339</v>
      </c>
      <c r="D445" s="33">
        <f ca="1">IF(C445&lt;&gt;"",C445*$H$8/24,"")</f>
        <v>229.20183178010333</v>
      </c>
      <c r="E445" s="33">
        <f ca="1">IF(D445&lt;&gt;"",C445*$H$9/24,"")</f>
        <v>114.60091589005167</v>
      </c>
      <c r="F445" s="33">
        <f ca="1">IF(E445&lt;&gt;"",F444*(1+$H$11-$H$13)^YEARFRAC(B444,B445,1)+D445+E445,"")</f>
        <v>233700.00803593051</v>
      </c>
      <c r="G445" s="33">
        <f ca="1">IF(E445&lt;&gt;"",F444*((1+$H$11)^YEARFRAC(B444,B445,1)-(1+$H$11-$H$13)^YEARFRAC(B444,B445,1)),"")</f>
        <v>194.93132197257543</v>
      </c>
      <c r="I445" s="30" t="str">
        <f ca="1">IFERROR(IF(YEARFRAC($I$28,DATE(YEAR(I444),MONTH(I444)+1,1))&gt;$H$17,"",DATE(YEAR(I444),MONTH(I444)+1,1)),"")</f>
        <v/>
      </c>
      <c r="J445" s="33" t="str">
        <f ca="1">IF(I445&lt;&gt;"",(J444-K444)*(1+($H$12-$H$13)/12),"")</f>
        <v/>
      </c>
      <c r="K445" s="33" t="str">
        <f ca="1">IF(J445&lt;&gt;"",-PMT(($H$12-$H$13)/12,12*$H$17,$J$28,0,1),"")</f>
        <v/>
      </c>
      <c r="L445" s="33" t="str">
        <f ca="1">IF(K445&lt;&gt;"",J445*$H$13/12,"")</f>
        <v/>
      </c>
    </row>
    <row r="446" spans="2:12" x14ac:dyDescent="0.3">
      <c r="B446" s="30">
        <f ca="1">IFERROR(IF(YEARFRAC($B$28,IF(DATE(YEAR(B445),MONTH(B445),15)&gt;B445,DATE(YEAR(B445),MONTH(B445),15),DATE(YEAR(B445),MONTH(B445)+1,1)))&gt;$H$16,"",IF(DATE(YEAR(B445),MONTH(B445),15)&gt;B445,DATE(YEAR(B445),MONTH(B445),15),DATE(YEAR(B445),MONTH(B445)+1,1))),"")</f>
        <v>47832</v>
      </c>
      <c r="C446" s="33">
        <f ca="1">IF(B446&lt;&gt;"",IF(AND(MONTH(B446)=1,DAY(B446)=1),C445*(1+$H$10),C445),"")</f>
        <v>91680.732712041339</v>
      </c>
      <c r="D446" s="33">
        <f ca="1">IF(C446&lt;&gt;"",C446*$H$8/24,"")</f>
        <v>229.20183178010333</v>
      </c>
      <c r="E446" s="33">
        <f ca="1">IF(D446&lt;&gt;"",C446*$H$9/24,"")</f>
        <v>114.60091589005167</v>
      </c>
      <c r="F446" s="33">
        <f ca="1">IF(E446&lt;&gt;"",F445*(1+$H$11-$H$13)^YEARFRAC(B445,B446,1)+D446+E446,"")</f>
        <v>234395.64339557441</v>
      </c>
      <c r="G446" s="33">
        <f ca="1">IF(E446&lt;&gt;"",F445*((1+$H$11)^YEARFRAC(B445,B446,1)-(1+$H$11-$H$13)^YEARFRAC(B445,B446,1)),"")</f>
        <v>171.06443237785629</v>
      </c>
      <c r="I446" s="30" t="str">
        <f ca="1">IFERROR(IF(YEARFRAC($I$28,DATE(YEAR(I445),MONTH(I445)+1,1))&gt;$H$17,"",DATE(YEAR(I445),MONTH(I445)+1,1)),"")</f>
        <v/>
      </c>
      <c r="J446" s="33" t="str">
        <f ca="1">IF(I446&lt;&gt;"",(J445-K445)*(1+($H$12-$H$13)/12),"")</f>
        <v/>
      </c>
      <c r="K446" s="33" t="str">
        <f ca="1">IF(J446&lt;&gt;"",-PMT(($H$12-$H$13)/12,12*$H$17,$J$28,0,1),"")</f>
        <v/>
      </c>
      <c r="L446" s="33" t="str">
        <f ca="1">IF(K446&lt;&gt;"",J446*$H$13/12,"")</f>
        <v/>
      </c>
    </row>
    <row r="447" spans="2:12" x14ac:dyDescent="0.3">
      <c r="B447" s="30">
        <f ca="1">IFERROR(IF(YEARFRAC($B$28,IF(DATE(YEAR(B446),MONTH(B446),15)&gt;B446,DATE(YEAR(B446),MONTH(B446),15),DATE(YEAR(B446),MONTH(B446)+1,1)))&gt;$H$16,"",IF(DATE(YEAR(B446),MONTH(B446),15)&gt;B446,DATE(YEAR(B446),MONTH(B446),15),DATE(YEAR(B446),MONTH(B446)+1,1))),"")</f>
        <v>47849</v>
      </c>
      <c r="C447" s="33">
        <f ca="1">IF(B447&lt;&gt;"",IF(AND(MONTH(B447)=1,DAY(B447)=1),C446*(1+$H$10),C446),"")</f>
        <v>96264.769347643407</v>
      </c>
      <c r="D447" s="33">
        <f ca="1">IF(C447&lt;&gt;"",C447*$H$8/24,"")</f>
        <v>240.66192336910851</v>
      </c>
      <c r="E447" s="33">
        <f ca="1">IF(D447&lt;&gt;"",C447*$H$9/24,"")</f>
        <v>120.33096168455425</v>
      </c>
      <c r="F447" s="33">
        <f ca="1">IF(E447&lt;&gt;"",F446*(1+$H$11-$H$13)^YEARFRAC(B446,B447,1)+D447+E447,"")</f>
        <v>235185.20237151912</v>
      </c>
      <c r="G447" s="33">
        <f ca="1">IF(E447&lt;&gt;"",F446*((1+$H$11)^YEARFRAC(B446,B447,1)-(1+$H$11-$H$13)^YEARFRAC(B446,B447,1)),"")</f>
        <v>208.4228910505891</v>
      </c>
      <c r="I447" s="30" t="str">
        <f ca="1">IFERROR(IF(YEARFRAC($I$28,DATE(YEAR(I446),MONTH(I446)+1,1))&gt;$H$17,"",DATE(YEAR(I446),MONTH(I446)+1,1)),"")</f>
        <v/>
      </c>
      <c r="J447" s="33" t="str">
        <f ca="1">IF(I447&lt;&gt;"",(J446-K446)*(1+($H$12-$H$13)/12),"")</f>
        <v/>
      </c>
      <c r="K447" s="33" t="str">
        <f ca="1">IF(J447&lt;&gt;"",-PMT(($H$12-$H$13)/12,12*$H$17,$J$28,0,1),"")</f>
        <v/>
      </c>
      <c r="L447" s="33" t="str">
        <f ca="1">IF(K447&lt;&gt;"",J447*$H$13/12,"")</f>
        <v/>
      </c>
    </row>
    <row r="448" spans="2:12" x14ac:dyDescent="0.3">
      <c r="B448" s="30">
        <f ca="1">IFERROR(IF(YEARFRAC($B$28,IF(DATE(YEAR(B447),MONTH(B447),15)&gt;B447,DATE(YEAR(B447),MONTH(B447),15),DATE(YEAR(B447),MONTH(B447)+1,1)))&gt;$H$16,"",IF(DATE(YEAR(B447),MONTH(B447),15)&gt;B447,DATE(YEAR(B447),MONTH(B447),15),DATE(YEAR(B447),MONTH(B447)+1,1))),"")</f>
        <v>47863</v>
      </c>
      <c r="C448" s="33">
        <f ca="1">IF(B448&lt;&gt;"",IF(AND(MONTH(B448)=1,DAY(B448)=1),C447*(1+$H$10),C447),"")</f>
        <v>96264.769347643407</v>
      </c>
      <c r="D448" s="33">
        <f ca="1">IF(C448&lt;&gt;"",C448*$H$8/24,"")</f>
        <v>240.66192336910851</v>
      </c>
      <c r="E448" s="33">
        <f ca="1">IF(D448&lt;&gt;"",C448*$H$9/24,"")</f>
        <v>120.33096168455425</v>
      </c>
      <c r="F448" s="33">
        <f ca="1">IF(E448&lt;&gt;"",F447*(1+$H$11-$H$13)^YEARFRAC(B447,B448,1)+D448+E448,"")</f>
        <v>235900.26381114134</v>
      </c>
      <c r="G448" s="33">
        <f ca="1">IF(E448&lt;&gt;"",F447*((1+$H$11)^YEARFRAC(B447,B448,1)-(1+$H$11-$H$13)^YEARFRAC(B447,B448,1)),"")</f>
        <v>172.151569379363</v>
      </c>
      <c r="I448" s="30" t="str">
        <f ca="1">IFERROR(IF(YEARFRAC($I$28,DATE(YEAR(I447),MONTH(I447)+1,1))&gt;$H$17,"",DATE(YEAR(I447),MONTH(I447)+1,1)),"")</f>
        <v/>
      </c>
      <c r="J448" s="33" t="str">
        <f ca="1">IF(I448&lt;&gt;"",(J447-K447)*(1+($H$12-$H$13)/12),"")</f>
        <v/>
      </c>
      <c r="K448" s="33" t="str">
        <f ca="1">IF(J448&lt;&gt;"",-PMT(($H$12-$H$13)/12,12*$H$17,$J$28,0,1),"")</f>
        <v/>
      </c>
      <c r="L448" s="33" t="str">
        <f ca="1">IF(K448&lt;&gt;"",J448*$H$13/12,"")</f>
        <v/>
      </c>
    </row>
    <row r="449" spans="2:12" x14ac:dyDescent="0.3">
      <c r="B449" s="30">
        <f ca="1">IFERROR(IF(YEARFRAC($B$28,IF(DATE(YEAR(B448),MONTH(B448),15)&gt;B448,DATE(YEAR(B448),MONTH(B448),15),DATE(YEAR(B448),MONTH(B448)+1,1)))&gt;$H$16,"",IF(DATE(YEAR(B448),MONTH(B448),15)&gt;B448,DATE(YEAR(B448),MONTH(B448),15),DATE(YEAR(B448),MONTH(B448)+1,1))),"")</f>
        <v>47880</v>
      </c>
      <c r="C449" s="33">
        <f ca="1">IF(B449&lt;&gt;"",IF(AND(MONTH(B449)=1,DAY(B449)=1),C448*(1+$H$10),C448),"")</f>
        <v>96264.769347643407</v>
      </c>
      <c r="D449" s="33">
        <f ca="1">IF(C449&lt;&gt;"",C449*$H$8/24,"")</f>
        <v>240.66192336910851</v>
      </c>
      <c r="E449" s="33">
        <f ca="1">IF(D449&lt;&gt;"",C449*$H$9/24,"")</f>
        <v>120.33096168455425</v>
      </c>
      <c r="F449" s="33">
        <f ca="1">IF(E449&lt;&gt;"",F448*(1+$H$11-$H$13)^YEARFRAC(B448,B449,1)+D449+E449,"")</f>
        <v>236692.57381641591</v>
      </c>
      <c r="G449" s="33">
        <f ca="1">IF(E449&lt;&gt;"",F448*((1+$H$11)^YEARFRAC(B448,B449,1)-(1+$H$11-$H$13)^YEARFRAC(B448,B449,1)),"")</f>
        <v>209.7607885149074</v>
      </c>
      <c r="I449" s="30" t="str">
        <f ca="1">IFERROR(IF(YEARFRAC($I$28,DATE(YEAR(I448),MONTH(I448)+1,1))&gt;$H$17,"",DATE(YEAR(I448),MONTH(I448)+1,1)),"")</f>
        <v/>
      </c>
      <c r="J449" s="33" t="str">
        <f ca="1">IF(I449&lt;&gt;"",(J448-K448)*(1+($H$12-$H$13)/12),"")</f>
        <v/>
      </c>
      <c r="K449" s="33" t="str">
        <f ca="1">IF(J449&lt;&gt;"",-PMT(($H$12-$H$13)/12,12*$H$17,$J$28,0,1),"")</f>
        <v/>
      </c>
      <c r="L449" s="33" t="str">
        <f ca="1">IF(K449&lt;&gt;"",J449*$H$13/12,"")</f>
        <v/>
      </c>
    </row>
    <row r="450" spans="2:12" x14ac:dyDescent="0.3">
      <c r="B450" s="30">
        <f ca="1">IFERROR(IF(YEARFRAC($B$28,IF(DATE(YEAR(B449),MONTH(B449),15)&gt;B449,DATE(YEAR(B449),MONTH(B449),15),DATE(YEAR(B449),MONTH(B449)+1,1)))&gt;$H$16,"",IF(DATE(YEAR(B449),MONTH(B449),15)&gt;B449,DATE(YEAR(B449),MONTH(B449),15),DATE(YEAR(B449),MONTH(B449)+1,1))),"")</f>
        <v>47894</v>
      </c>
      <c r="C450" s="33">
        <f ca="1">IF(B450&lt;&gt;"",IF(AND(MONTH(B450)=1,DAY(B450)=1),C449*(1+$H$10),C449),"")</f>
        <v>96264.769347643407</v>
      </c>
      <c r="D450" s="33">
        <f ca="1">IF(C450&lt;&gt;"",C450*$H$8/24,"")</f>
        <v>240.66192336910851</v>
      </c>
      <c r="E450" s="33">
        <f ca="1">IF(D450&lt;&gt;"",C450*$H$9/24,"")</f>
        <v>120.33096168455425</v>
      </c>
      <c r="F450" s="33">
        <f ca="1">IF(E450&lt;&gt;"",F449*(1+$H$11-$H$13)^YEARFRAC(B449,B450,1)+D450+E450,"")</f>
        <v>237409.90458601006</v>
      </c>
      <c r="G450" s="33">
        <f ca="1">IF(E450&lt;&gt;"",F449*((1+$H$11)^YEARFRAC(B449,B450,1)-(1+$H$11-$H$13)^YEARFRAC(B449,B450,1)),"")</f>
        <v>173.25493964781509</v>
      </c>
      <c r="I450" s="30" t="str">
        <f ca="1">IFERROR(IF(YEARFRAC($I$28,DATE(YEAR(I449),MONTH(I449)+1,1))&gt;$H$17,"",DATE(YEAR(I449),MONTH(I449)+1,1)),"")</f>
        <v/>
      </c>
      <c r="J450" s="33" t="str">
        <f ca="1">IF(I450&lt;&gt;"",(J449-K449)*(1+($H$12-$H$13)/12),"")</f>
        <v/>
      </c>
      <c r="K450" s="33" t="str">
        <f ca="1">IF(J450&lt;&gt;"",-PMT(($H$12-$H$13)/12,12*$H$17,$J$28,0,1),"")</f>
        <v/>
      </c>
      <c r="L450" s="33" t="str">
        <f ca="1">IF(K450&lt;&gt;"",J450*$H$13/12,"")</f>
        <v/>
      </c>
    </row>
    <row r="451" spans="2:12" x14ac:dyDescent="0.3">
      <c r="B451" s="30">
        <f ca="1">IFERROR(IF(YEARFRAC($B$28,IF(DATE(YEAR(B450),MONTH(B450),15)&gt;B450,DATE(YEAR(B450),MONTH(B450),15),DATE(YEAR(B450),MONTH(B450)+1,1)))&gt;$H$16,"",IF(DATE(YEAR(B450),MONTH(B450),15)&gt;B450,DATE(YEAR(B450),MONTH(B450),15),DATE(YEAR(B450),MONTH(B450)+1,1))),"")</f>
        <v>47908</v>
      </c>
      <c r="C451" s="33">
        <f ca="1">IF(B451&lt;&gt;"",IF(AND(MONTH(B451)=1,DAY(B451)=1),C450*(1+$H$10),C450),"")</f>
        <v>96264.769347643407</v>
      </c>
      <c r="D451" s="33">
        <f ca="1">IF(C451&lt;&gt;"",C451*$H$8/24,"")</f>
        <v>240.66192336910851</v>
      </c>
      <c r="E451" s="33">
        <f ca="1">IF(D451&lt;&gt;"",C451*$H$9/24,"")</f>
        <v>120.33096168455425</v>
      </c>
      <c r="F451" s="33">
        <f ca="1">IF(E451&lt;&gt;"",F450*(1+$H$11-$H$13)^YEARFRAC(B450,B451,1)+D451+E451,"")</f>
        <v>238128.31528863646</v>
      </c>
      <c r="G451" s="33">
        <f ca="1">IF(E451&lt;&gt;"",F450*((1+$H$11)^YEARFRAC(B450,B451,1)-(1+$H$11-$H$13)^YEARFRAC(B450,B451,1)),"")</f>
        <v>173.78001357468003</v>
      </c>
      <c r="I451" s="30" t="str">
        <f ca="1">IFERROR(IF(YEARFRAC($I$28,DATE(YEAR(I450),MONTH(I450)+1,1))&gt;$H$17,"",DATE(YEAR(I450),MONTH(I450)+1,1)),"")</f>
        <v/>
      </c>
      <c r="J451" s="33" t="str">
        <f ca="1">IF(I451&lt;&gt;"",(J450-K450)*(1+($H$12-$H$13)/12),"")</f>
        <v/>
      </c>
      <c r="K451" s="33" t="str">
        <f ca="1">IF(J451&lt;&gt;"",-PMT(($H$12-$H$13)/12,12*$H$17,$J$28,0,1),"")</f>
        <v/>
      </c>
      <c r="L451" s="33" t="str">
        <f ca="1">IF(K451&lt;&gt;"",J451*$H$13/12,"")</f>
        <v/>
      </c>
    </row>
    <row r="452" spans="2:12" x14ac:dyDescent="0.3">
      <c r="B452" s="30">
        <f ca="1">IFERROR(IF(YEARFRAC($B$28,IF(DATE(YEAR(B451),MONTH(B451),15)&gt;B451,DATE(YEAR(B451),MONTH(B451),15),DATE(YEAR(B451),MONTH(B451)+1,1)))&gt;$H$16,"",IF(DATE(YEAR(B451),MONTH(B451),15)&gt;B451,DATE(YEAR(B451),MONTH(B451),15),DATE(YEAR(B451),MONTH(B451)+1,1))),"")</f>
        <v>47922</v>
      </c>
      <c r="C452" s="33">
        <f ca="1">IF(B452&lt;&gt;"",IF(AND(MONTH(B452)=1,DAY(B452)=1),C451*(1+$H$10),C451),"")</f>
        <v>96264.769347643407</v>
      </c>
      <c r="D452" s="33">
        <f ca="1">IF(C452&lt;&gt;"",C452*$H$8/24,"")</f>
        <v>240.66192336910851</v>
      </c>
      <c r="E452" s="33">
        <f ca="1">IF(D452&lt;&gt;"",C452*$H$9/24,"")</f>
        <v>120.33096168455425</v>
      </c>
      <c r="F452" s="33">
        <f ca="1">IF(E452&lt;&gt;"",F451*(1+$H$11-$H$13)^YEARFRAC(B451,B452,1)+D452+E452,"")</f>
        <v>238847.80755012156</v>
      </c>
      <c r="G452" s="33">
        <f ca="1">IF(E452&lt;&gt;"",F451*((1+$H$11)^YEARFRAC(B451,B452,1)-(1+$H$11-$H$13)^YEARFRAC(B451,B452,1)),"")</f>
        <v>174.30587799416293</v>
      </c>
      <c r="I452" s="30" t="str">
        <f ca="1">IFERROR(IF(YEARFRAC($I$28,DATE(YEAR(I451),MONTH(I451)+1,1))&gt;$H$17,"",DATE(YEAR(I451),MONTH(I451)+1,1)),"")</f>
        <v/>
      </c>
      <c r="J452" s="33" t="str">
        <f ca="1">IF(I452&lt;&gt;"",(J451-K451)*(1+($H$12-$H$13)/12),"")</f>
        <v/>
      </c>
      <c r="K452" s="33" t="str">
        <f ca="1">IF(J452&lt;&gt;"",-PMT(($H$12-$H$13)/12,12*$H$17,$J$28,0,1),"")</f>
        <v/>
      </c>
      <c r="L452" s="33" t="str">
        <f ca="1">IF(K452&lt;&gt;"",J452*$H$13/12,"")</f>
        <v/>
      </c>
    </row>
    <row r="453" spans="2:12" x14ac:dyDescent="0.3">
      <c r="B453" s="30">
        <f ca="1">IFERROR(IF(YEARFRAC($B$28,IF(DATE(YEAR(B452),MONTH(B452),15)&gt;B452,DATE(YEAR(B452),MONTH(B452),15),DATE(YEAR(B452),MONTH(B452)+1,1)))&gt;$H$16,"",IF(DATE(YEAR(B452),MONTH(B452),15)&gt;B452,DATE(YEAR(B452),MONTH(B452),15),DATE(YEAR(B452),MONTH(B452)+1,1))),"")</f>
        <v>47939</v>
      </c>
      <c r="C453" s="33">
        <f ca="1">IF(B453&lt;&gt;"",IF(AND(MONTH(B453)=1,DAY(B453)=1),C452*(1+$H$10),C452),"")</f>
        <v>96264.769347643407</v>
      </c>
      <c r="D453" s="33">
        <f ca="1">IF(C453&lt;&gt;"",C453*$H$8/24,"")</f>
        <v>240.66192336910851</v>
      </c>
      <c r="E453" s="33">
        <f ca="1">IF(D453&lt;&gt;"",C453*$H$9/24,"")</f>
        <v>120.33096168455425</v>
      </c>
      <c r="F453" s="33">
        <f ca="1">IF(E453&lt;&gt;"",F452*(1+$H$11-$H$13)^YEARFRAC(B452,B453,1)+D453+E453,"")</f>
        <v>239645.50680785681</v>
      </c>
      <c r="G453" s="33">
        <f ca="1">IF(E453&lt;&gt;"",F452*((1+$H$11)^YEARFRAC(B452,B453,1)-(1+$H$11-$H$13)^YEARFRAC(B452,B453,1)),"")</f>
        <v>212.38172284063438</v>
      </c>
      <c r="I453" s="30" t="str">
        <f ca="1">IFERROR(IF(YEARFRAC($I$28,DATE(YEAR(I452),MONTH(I452)+1,1))&gt;$H$17,"",DATE(YEAR(I452),MONTH(I452)+1,1)),"")</f>
        <v/>
      </c>
      <c r="J453" s="33" t="str">
        <f ca="1">IF(I453&lt;&gt;"",(J452-K452)*(1+($H$12-$H$13)/12),"")</f>
        <v/>
      </c>
      <c r="K453" s="33" t="str">
        <f ca="1">IF(J453&lt;&gt;"",-PMT(($H$12-$H$13)/12,12*$H$17,$J$28,0,1),"")</f>
        <v/>
      </c>
      <c r="L453" s="33" t="str">
        <f ca="1">IF(K453&lt;&gt;"",J453*$H$13/12,"")</f>
        <v/>
      </c>
    </row>
    <row r="454" spans="2:12" x14ac:dyDescent="0.3">
      <c r="B454" s="30">
        <f ca="1">IFERROR(IF(YEARFRAC($B$28,IF(DATE(YEAR(B453),MONTH(B453),15)&gt;B453,DATE(YEAR(B453),MONTH(B453),15),DATE(YEAR(B453),MONTH(B453)+1,1)))&gt;$H$16,"",IF(DATE(YEAR(B453),MONTH(B453),15)&gt;B453,DATE(YEAR(B453),MONTH(B453),15),DATE(YEAR(B453),MONTH(B453)+1,1))),"")</f>
        <v>47953</v>
      </c>
      <c r="C454" s="33">
        <f ca="1">IF(B454&lt;&gt;"",IF(AND(MONTH(B454)=1,DAY(B454)=1),C453*(1+$H$10),C453),"")</f>
        <v>96264.769347643407</v>
      </c>
      <c r="D454" s="33">
        <f ca="1">IF(C454&lt;&gt;"",C454*$H$8/24,"")</f>
        <v>240.66192336910851</v>
      </c>
      <c r="E454" s="33">
        <f ca="1">IF(D454&lt;&gt;"",C454*$H$9/24,"")</f>
        <v>120.33096168455425</v>
      </c>
      <c r="F454" s="33">
        <f ca="1">IF(E454&lt;&gt;"",F453*(1+$H$11-$H$13)^YEARFRAC(B453,B454,1)+D454+E454,"")</f>
        <v>240367.28318332016</v>
      </c>
      <c r="G454" s="33">
        <f ca="1">IF(E454&lt;&gt;"",F453*((1+$H$11)^YEARFRAC(B453,B454,1)-(1+$H$11-$H$13)^YEARFRAC(B453,B454,1)),"")</f>
        <v>175.41643639005321</v>
      </c>
      <c r="I454" s="30" t="str">
        <f ca="1">IFERROR(IF(YEARFRAC($I$28,DATE(YEAR(I453),MONTH(I453)+1,1))&gt;$H$17,"",DATE(YEAR(I453),MONTH(I453)+1,1)),"")</f>
        <v/>
      </c>
      <c r="J454" s="33" t="str">
        <f ca="1">IF(I454&lt;&gt;"",(J453-K453)*(1+($H$12-$H$13)/12),"")</f>
        <v/>
      </c>
      <c r="K454" s="33" t="str">
        <f ca="1">IF(J454&lt;&gt;"",-PMT(($H$12-$H$13)/12,12*$H$17,$J$28,0,1),"")</f>
        <v/>
      </c>
      <c r="L454" s="33" t="str">
        <f ca="1">IF(K454&lt;&gt;"",J454*$H$13/12,"")</f>
        <v/>
      </c>
    </row>
    <row r="455" spans="2:12" x14ac:dyDescent="0.3">
      <c r="B455" s="30">
        <f ca="1">IFERROR(IF(YEARFRAC($B$28,IF(DATE(YEAR(B454),MONTH(B454),15)&gt;B454,DATE(YEAR(B454),MONTH(B454),15),DATE(YEAR(B454),MONTH(B454)+1,1)))&gt;$H$16,"",IF(DATE(YEAR(B454),MONTH(B454),15)&gt;B454,DATE(YEAR(B454),MONTH(B454),15),DATE(YEAR(B454),MONTH(B454)+1,1))),"")</f>
        <v>47969</v>
      </c>
      <c r="C455" s="33">
        <f ca="1">IF(B455&lt;&gt;"",IF(AND(MONTH(B455)=1,DAY(B455)=1),C454*(1+$H$10),C454),"")</f>
        <v>96264.769347643407</v>
      </c>
      <c r="D455" s="33">
        <f ca="1">IF(C455&lt;&gt;"",C455*$H$8/24,"")</f>
        <v>240.66192336910851</v>
      </c>
      <c r="E455" s="33">
        <f ca="1">IF(D455&lt;&gt;"",C455*$H$9/24,"")</f>
        <v>120.33096168455425</v>
      </c>
      <c r="F455" s="33">
        <f ca="1">IF(E455&lt;&gt;"",F454*(1+$H$11-$H$13)^YEARFRAC(B454,B455,1)+D455+E455,"")</f>
        <v>241141.88636915089</v>
      </c>
      <c r="G455" s="33">
        <f ca="1">IF(E455&lt;&gt;"",F454*((1+$H$11)^YEARFRAC(B454,B455,1)-(1+$H$11-$H$13)^YEARFRAC(B454,B455,1)),"")</f>
        <v>201.13344667485549</v>
      </c>
      <c r="I455" s="30" t="str">
        <f ca="1">IFERROR(IF(YEARFRAC($I$28,DATE(YEAR(I454),MONTH(I454)+1,1))&gt;$H$17,"",DATE(YEAR(I454),MONTH(I454)+1,1)),"")</f>
        <v/>
      </c>
      <c r="J455" s="33" t="str">
        <f ca="1">IF(I455&lt;&gt;"",(J454-K454)*(1+($H$12-$H$13)/12),"")</f>
        <v/>
      </c>
      <c r="K455" s="33" t="str">
        <f ca="1">IF(J455&lt;&gt;"",-PMT(($H$12-$H$13)/12,12*$H$17,$J$28,0,1),"")</f>
        <v/>
      </c>
      <c r="L455" s="33" t="str">
        <f ca="1">IF(K455&lt;&gt;"",J455*$H$13/12,"")</f>
        <v/>
      </c>
    </row>
    <row r="456" spans="2:12" x14ac:dyDescent="0.3">
      <c r="B456" s="30">
        <f ca="1">IFERROR(IF(YEARFRAC($B$28,IF(DATE(YEAR(B455),MONTH(B455),15)&gt;B455,DATE(YEAR(B455),MONTH(B455),15),DATE(YEAR(B455),MONTH(B455)+1,1)))&gt;$H$16,"",IF(DATE(YEAR(B455),MONTH(B455),15)&gt;B455,DATE(YEAR(B455),MONTH(B455),15),DATE(YEAR(B455),MONTH(B455)+1,1))),"")</f>
        <v>47983</v>
      </c>
      <c r="C456" s="33">
        <f ca="1">IF(B456&lt;&gt;"",IF(AND(MONTH(B456)=1,DAY(B456)=1),C455*(1+$H$10),C455),"")</f>
        <v>96264.769347643407</v>
      </c>
      <c r="D456" s="33">
        <f ca="1">IF(C456&lt;&gt;"",C456*$H$8/24,"")</f>
        <v>240.66192336910851</v>
      </c>
      <c r="E456" s="33">
        <f ca="1">IF(D456&lt;&gt;"",C456*$H$9/24,"")</f>
        <v>120.33096168455425</v>
      </c>
      <c r="F456" s="33">
        <f ca="1">IF(E456&lt;&gt;"",F455*(1+$H$11-$H$13)^YEARFRAC(B455,B456,1)+D456+E456,"")</f>
        <v>241865.91552643475</v>
      </c>
      <c r="G456" s="33">
        <f ca="1">IF(E456&lt;&gt;"",F455*((1+$H$11)^YEARFRAC(B455,B456,1)-(1+$H$11-$H$13)^YEARFRAC(B455,B456,1)),"")</f>
        <v>176.51176078659853</v>
      </c>
      <c r="I456" s="30" t="str">
        <f ca="1">IFERROR(IF(YEARFRAC($I$28,DATE(YEAR(I455),MONTH(I455)+1,1))&gt;$H$17,"",DATE(YEAR(I455),MONTH(I455)+1,1)),"")</f>
        <v/>
      </c>
      <c r="J456" s="33" t="str">
        <f ca="1">IF(I456&lt;&gt;"",(J455-K455)*(1+($H$12-$H$13)/12),"")</f>
        <v/>
      </c>
      <c r="K456" s="33" t="str">
        <f ca="1">IF(J456&lt;&gt;"",-PMT(($H$12-$H$13)/12,12*$H$17,$J$28,0,1),"")</f>
        <v/>
      </c>
      <c r="L456" s="33" t="str">
        <f ca="1">IF(K456&lt;&gt;"",J456*$H$13/12,"")</f>
        <v/>
      </c>
    </row>
    <row r="457" spans="2:12" x14ac:dyDescent="0.3">
      <c r="B457" s="30">
        <f ca="1">IFERROR(IF(YEARFRAC($B$28,IF(DATE(YEAR(B456),MONTH(B456),15)&gt;B456,DATE(YEAR(B456),MONTH(B456),15),DATE(YEAR(B456),MONTH(B456)+1,1)))&gt;$H$16,"",IF(DATE(YEAR(B456),MONTH(B456),15)&gt;B456,DATE(YEAR(B456),MONTH(B456),15),DATE(YEAR(B456),MONTH(B456)+1,1))),"")</f>
        <v>48000</v>
      </c>
      <c r="C457" s="33">
        <f ca="1">IF(B457&lt;&gt;"",IF(AND(MONTH(B457)=1,DAY(B457)=1),C456*(1+$H$10),C456),"")</f>
        <v>96264.769347643407</v>
      </c>
      <c r="D457" s="33">
        <f ca="1">IF(C457&lt;&gt;"",C457*$H$8/24,"")</f>
        <v>240.66192336910851</v>
      </c>
      <c r="E457" s="33">
        <f ca="1">IF(D457&lt;&gt;"",C457*$H$9/24,"")</f>
        <v>120.33096168455425</v>
      </c>
      <c r="F457" s="33">
        <f ca="1">IF(E457&lt;&gt;"",F456*(1+$H$11-$H$13)^YEARFRAC(B456,B457,1)+D457+E457,"")</f>
        <v>242669.13305540814</v>
      </c>
      <c r="G457" s="33">
        <f ca="1">IF(E457&lt;&gt;"",F456*((1+$H$11)^YEARFRAC(B456,B457,1)-(1+$H$11-$H$13)^YEARFRAC(B456,B457,1)),"")</f>
        <v>215.06540236988417</v>
      </c>
      <c r="I457" s="30" t="str">
        <f ca="1">IFERROR(IF(YEARFRAC($I$28,DATE(YEAR(I456),MONTH(I456)+1,1))&gt;$H$17,"",DATE(YEAR(I456),MONTH(I456)+1,1)),"")</f>
        <v/>
      </c>
      <c r="J457" s="33" t="str">
        <f ca="1">IF(I457&lt;&gt;"",(J456-K456)*(1+($H$12-$H$13)/12),"")</f>
        <v/>
      </c>
      <c r="K457" s="33" t="str">
        <f ca="1">IF(J457&lt;&gt;"",-PMT(($H$12-$H$13)/12,12*$H$17,$J$28,0,1),"")</f>
        <v/>
      </c>
      <c r="L457" s="33" t="str">
        <f ca="1">IF(K457&lt;&gt;"",J457*$H$13/12,"")</f>
        <v/>
      </c>
    </row>
    <row r="458" spans="2:12" x14ac:dyDescent="0.3">
      <c r="B458" s="30">
        <f ca="1">IFERROR(IF(YEARFRAC($B$28,IF(DATE(YEAR(B457),MONTH(B457),15)&gt;B457,DATE(YEAR(B457),MONTH(B457),15),DATE(YEAR(B457),MONTH(B457)+1,1)))&gt;$H$16,"",IF(DATE(YEAR(B457),MONTH(B457),15)&gt;B457,DATE(YEAR(B457),MONTH(B457),15),DATE(YEAR(B457),MONTH(B457)+1,1))),"")</f>
        <v>48014</v>
      </c>
      <c r="C458" s="33">
        <f ca="1">IF(B458&lt;&gt;"",IF(AND(MONTH(B458)=1,DAY(B458)=1),C457*(1+$H$10),C457),"")</f>
        <v>96264.769347643407</v>
      </c>
      <c r="D458" s="33">
        <f ca="1">IF(C458&lt;&gt;"",C458*$H$8/24,"")</f>
        <v>240.66192336910851</v>
      </c>
      <c r="E458" s="33">
        <f ca="1">IF(D458&lt;&gt;"",C458*$H$9/24,"")</f>
        <v>120.33096168455425</v>
      </c>
      <c r="F458" s="33">
        <f ca="1">IF(E458&lt;&gt;"",F457*(1+$H$11-$H$13)^YEARFRAC(B457,B458,1)+D458+E458,"")</f>
        <v>243395.46146460591</v>
      </c>
      <c r="G458" s="33">
        <f ca="1">IF(E458&lt;&gt;"",F457*((1+$H$11)^YEARFRAC(B457,B458,1)-(1+$H$11-$H$13)^YEARFRAC(B457,B458,1)),"")</f>
        <v>177.62967939379598</v>
      </c>
      <c r="I458" s="30" t="str">
        <f ca="1">IFERROR(IF(YEARFRAC($I$28,DATE(YEAR(I457),MONTH(I457)+1,1))&gt;$H$17,"",DATE(YEAR(I457),MONTH(I457)+1,1)),"")</f>
        <v/>
      </c>
      <c r="J458" s="33" t="str">
        <f ca="1">IF(I458&lt;&gt;"",(J457-K457)*(1+($H$12-$H$13)/12),"")</f>
        <v/>
      </c>
      <c r="K458" s="33" t="str">
        <f ca="1">IF(J458&lt;&gt;"",-PMT(($H$12-$H$13)/12,12*$H$17,$J$28,0,1),"")</f>
        <v/>
      </c>
      <c r="L458" s="33" t="str">
        <f ca="1">IF(K458&lt;&gt;"",J458*$H$13/12,"")</f>
        <v/>
      </c>
    </row>
    <row r="459" spans="2:12" x14ac:dyDescent="0.3">
      <c r="B459" s="30">
        <f ca="1">IFERROR(IF(YEARFRAC($B$28,IF(DATE(YEAR(B458),MONTH(B458),15)&gt;B458,DATE(YEAR(B458),MONTH(B458),15),DATE(YEAR(B458),MONTH(B458)+1,1)))&gt;$H$16,"",IF(DATE(YEAR(B458),MONTH(B458),15)&gt;B458,DATE(YEAR(B458),MONTH(B458),15),DATE(YEAR(B458),MONTH(B458)+1,1))),"")</f>
        <v>48030</v>
      </c>
      <c r="C459" s="33">
        <f ca="1">IF(B459&lt;&gt;"",IF(AND(MONTH(B459)=1,DAY(B459)=1),C458*(1+$H$10),C458),"")</f>
        <v>96264.769347643407</v>
      </c>
      <c r="D459" s="33">
        <f ca="1">IF(C459&lt;&gt;"",C459*$H$8/24,"")</f>
        <v>240.66192336910851</v>
      </c>
      <c r="E459" s="33">
        <f ca="1">IF(D459&lt;&gt;"",C459*$H$9/24,"")</f>
        <v>120.33096168455425</v>
      </c>
      <c r="F459" s="33">
        <f ca="1">IF(E459&lt;&gt;"",F458*(1+$H$11-$H$13)^YEARFRAC(B458,B459,1)+D459+E459,"")</f>
        <v>244175.27536677514</v>
      </c>
      <c r="G459" s="33">
        <f ca="1">IF(E459&lt;&gt;"",F458*((1+$H$11)^YEARFRAC(B458,B459,1)-(1+$H$11-$H$13)^YEARFRAC(B458,B459,1)),"")</f>
        <v>203.66735198340962</v>
      </c>
      <c r="I459" s="30" t="str">
        <f ca="1">IFERROR(IF(YEARFRAC($I$28,DATE(YEAR(I458),MONTH(I458)+1,1))&gt;$H$17,"",DATE(YEAR(I458),MONTH(I458)+1,1)),"")</f>
        <v/>
      </c>
      <c r="J459" s="33" t="str">
        <f ca="1">IF(I459&lt;&gt;"",(J458-K458)*(1+($H$12-$H$13)/12),"")</f>
        <v/>
      </c>
      <c r="K459" s="33" t="str">
        <f ca="1">IF(J459&lt;&gt;"",-PMT(($H$12-$H$13)/12,12*$H$17,$J$28,0,1),"")</f>
        <v/>
      </c>
      <c r="L459" s="33" t="str">
        <f ca="1">IF(K459&lt;&gt;"",J459*$H$13/12,"")</f>
        <v/>
      </c>
    </row>
    <row r="460" spans="2:12" x14ac:dyDescent="0.3">
      <c r="B460" s="30">
        <f ca="1">IFERROR(IF(YEARFRAC($B$28,IF(DATE(YEAR(B459),MONTH(B459),15)&gt;B459,DATE(YEAR(B459),MONTH(B459),15),DATE(YEAR(B459),MONTH(B459)+1,1)))&gt;$H$16,"",IF(DATE(YEAR(B459),MONTH(B459),15)&gt;B459,DATE(YEAR(B459),MONTH(B459),15),DATE(YEAR(B459),MONTH(B459)+1,1))),"")</f>
        <v>48044</v>
      </c>
      <c r="C460" s="33">
        <f ca="1">IF(B460&lt;&gt;"",IF(AND(MONTH(B460)=1,DAY(B460)=1),C459*(1+$H$10),C459),"")</f>
        <v>96264.769347643407</v>
      </c>
      <c r="D460" s="33">
        <f ca="1">IF(C460&lt;&gt;"",C460*$H$8/24,"")</f>
        <v>240.66192336910851</v>
      </c>
      <c r="E460" s="33">
        <f ca="1">IF(D460&lt;&gt;"",C460*$H$9/24,"")</f>
        <v>120.33096168455425</v>
      </c>
      <c r="F460" s="33">
        <f ca="1">IF(E460&lt;&gt;"",F459*(1+$H$11-$H$13)^YEARFRAC(B459,B460,1)+D460+E460,"")</f>
        <v>244903.87125549876</v>
      </c>
      <c r="G460" s="33">
        <f ca="1">IF(E460&lt;&gt;"",F459*((1+$H$11)^YEARFRAC(B459,B460,1)-(1+$H$11-$H$13)^YEARFRAC(B459,B460,1)),"")</f>
        <v>178.7321499574027</v>
      </c>
      <c r="I460" s="30" t="str">
        <f ca="1">IFERROR(IF(YEARFRAC($I$28,DATE(YEAR(I459),MONTH(I459)+1,1))&gt;$H$17,"",DATE(YEAR(I459),MONTH(I459)+1,1)),"")</f>
        <v/>
      </c>
      <c r="J460" s="33" t="str">
        <f ca="1">IF(I460&lt;&gt;"",(J459-K459)*(1+($H$12-$H$13)/12),"")</f>
        <v/>
      </c>
      <c r="K460" s="33" t="str">
        <f ca="1">IF(J460&lt;&gt;"",-PMT(($H$12-$H$13)/12,12*$H$17,$J$28,0,1),"")</f>
        <v/>
      </c>
      <c r="L460" s="33" t="str">
        <f ca="1">IF(K460&lt;&gt;"",J460*$H$13/12,"")</f>
        <v/>
      </c>
    </row>
    <row r="461" spans="2:12" x14ac:dyDescent="0.3">
      <c r="B461" s="30">
        <f ca="1">IFERROR(IF(YEARFRAC($B$28,IF(DATE(YEAR(B460),MONTH(B460),15)&gt;B460,DATE(YEAR(B460),MONTH(B460),15),DATE(YEAR(B460),MONTH(B460)+1,1)))&gt;$H$16,"",IF(DATE(YEAR(B460),MONTH(B460),15)&gt;B460,DATE(YEAR(B460),MONTH(B460),15),DATE(YEAR(B460),MONTH(B460)+1,1))),"")</f>
        <v>48061</v>
      </c>
      <c r="C461" s="33">
        <f ca="1">IF(B461&lt;&gt;"",IF(AND(MONTH(B461)=1,DAY(B461)=1),C460*(1+$H$10),C460),"")</f>
        <v>96264.769347643407</v>
      </c>
      <c r="D461" s="33">
        <f ca="1">IF(C461&lt;&gt;"",C461*$H$8/24,"")</f>
        <v>240.66192336910851</v>
      </c>
      <c r="E461" s="33">
        <f ca="1">IF(D461&lt;&gt;"",C461*$H$9/24,"")</f>
        <v>120.33096168455425</v>
      </c>
      <c r="F461" s="33">
        <f ca="1">IF(E461&lt;&gt;"",F460*(1+$H$11-$H$13)^YEARFRAC(B460,B461,1)+D461+E461,"")</f>
        <v>245712.64334509557</v>
      </c>
      <c r="G461" s="33">
        <f ca="1">IF(E461&lt;&gt;"",F460*((1+$H$11)^YEARFRAC(B460,B461,1)-(1+$H$11-$H$13)^YEARFRAC(B460,B461,1)),"")</f>
        <v>217.76673037565536</v>
      </c>
      <c r="I461" s="30" t="str">
        <f ca="1">IFERROR(IF(YEARFRAC($I$28,DATE(YEAR(I460),MONTH(I460)+1,1))&gt;$H$17,"",DATE(YEAR(I460),MONTH(I460)+1,1)),"")</f>
        <v/>
      </c>
      <c r="J461" s="33" t="str">
        <f ca="1">IF(I461&lt;&gt;"",(J460-K460)*(1+($H$12-$H$13)/12),"")</f>
        <v/>
      </c>
      <c r="K461" s="33" t="str">
        <f ca="1">IF(J461&lt;&gt;"",-PMT(($H$12-$H$13)/12,12*$H$17,$J$28,0,1),"")</f>
        <v/>
      </c>
      <c r="L461" s="33" t="str">
        <f ca="1">IF(K461&lt;&gt;"",J461*$H$13/12,"")</f>
        <v/>
      </c>
    </row>
    <row r="462" spans="2:12" x14ac:dyDescent="0.3">
      <c r="B462" s="30">
        <f ca="1">IFERROR(IF(YEARFRAC($B$28,IF(DATE(YEAR(B461),MONTH(B461),15)&gt;B461,DATE(YEAR(B461),MONTH(B461),15),DATE(YEAR(B461),MONTH(B461)+1,1)))&gt;$H$16,"",IF(DATE(YEAR(B461),MONTH(B461),15)&gt;B461,DATE(YEAR(B461),MONTH(B461),15),DATE(YEAR(B461),MONTH(B461)+1,1))),"")</f>
        <v>48075</v>
      </c>
      <c r="C462" s="33">
        <f ca="1">IF(B462&lt;&gt;"",IF(AND(MONTH(B462)=1,DAY(B462)=1),C461*(1+$H$10),C461),"")</f>
        <v>96264.769347643407</v>
      </c>
      <c r="D462" s="33">
        <f ca="1">IF(C462&lt;&gt;"",C462*$H$8/24,"")</f>
        <v>240.66192336910851</v>
      </c>
      <c r="E462" s="33">
        <f ca="1">IF(D462&lt;&gt;"",C462*$H$9/24,"")</f>
        <v>120.33096168455425</v>
      </c>
      <c r="F462" s="33">
        <f ca="1">IF(E462&lt;&gt;"",F461*(1+$H$11-$H$13)^YEARFRAC(B461,B462,1)+D462+E462,"")</f>
        <v>246443.55372321917</v>
      </c>
      <c r="G462" s="33">
        <f ca="1">IF(E462&lt;&gt;"",F461*((1+$H$11)^YEARFRAC(B461,B462,1)-(1+$H$11-$H$13)^YEARFRAC(B461,B462,1)),"")</f>
        <v>179.85747717830225</v>
      </c>
      <c r="I462" s="30" t="str">
        <f ca="1">IFERROR(IF(YEARFRAC($I$28,DATE(YEAR(I461),MONTH(I461)+1,1))&gt;$H$17,"",DATE(YEAR(I461),MONTH(I461)+1,1)),"")</f>
        <v/>
      </c>
      <c r="J462" s="33" t="str">
        <f ca="1">IF(I462&lt;&gt;"",(J461-K461)*(1+($H$12-$H$13)/12),"")</f>
        <v/>
      </c>
      <c r="K462" s="33" t="str">
        <f ca="1">IF(J462&lt;&gt;"",-PMT(($H$12-$H$13)/12,12*$H$17,$J$28,0,1),"")</f>
        <v/>
      </c>
      <c r="L462" s="33" t="str">
        <f ca="1">IF(K462&lt;&gt;"",J462*$H$13/12,"")</f>
        <v/>
      </c>
    </row>
    <row r="463" spans="2:12" x14ac:dyDescent="0.3">
      <c r="B463" s="30">
        <f ca="1">IFERROR(IF(YEARFRAC($B$28,IF(DATE(YEAR(B462),MONTH(B462),15)&gt;B462,DATE(YEAR(B462),MONTH(B462),15),DATE(YEAR(B462),MONTH(B462)+1,1)))&gt;$H$16,"",IF(DATE(YEAR(B462),MONTH(B462),15)&gt;B462,DATE(YEAR(B462),MONTH(B462),15),DATE(YEAR(B462),MONTH(B462)+1,1))),"")</f>
        <v>48092</v>
      </c>
      <c r="C463" s="33">
        <f ca="1">IF(B463&lt;&gt;"",IF(AND(MONTH(B463)=1,DAY(B463)=1),C462*(1+$H$10),C462),"")</f>
        <v>96264.769347643407</v>
      </c>
      <c r="D463" s="33">
        <f ca="1">IF(C463&lt;&gt;"",C463*$H$8/24,"")</f>
        <v>240.66192336910851</v>
      </c>
      <c r="E463" s="33">
        <f ca="1">IF(D463&lt;&gt;"",C463*$H$9/24,"")</f>
        <v>120.33096168455425</v>
      </c>
      <c r="F463" s="33">
        <f ca="1">IF(E463&lt;&gt;"",F462*(1+$H$11-$H$13)^YEARFRAC(B462,B463,1)+D463+E463,"")</f>
        <v>247255.14094916769</v>
      </c>
      <c r="G463" s="33">
        <f ca="1">IF(E463&lt;&gt;"",F462*((1+$H$11)^YEARFRAC(B462,B463,1)-(1+$H$11-$H$13)^YEARFRAC(B462,B463,1)),"")</f>
        <v>219.13580476020195</v>
      </c>
      <c r="I463" s="30" t="str">
        <f ca="1">IFERROR(IF(YEARFRAC($I$28,DATE(YEAR(I462),MONTH(I462)+1,1))&gt;$H$17,"",DATE(YEAR(I462),MONTH(I462)+1,1)),"")</f>
        <v/>
      </c>
      <c r="J463" s="33" t="str">
        <f ca="1">IF(I463&lt;&gt;"",(J462-K462)*(1+($H$12-$H$13)/12),"")</f>
        <v/>
      </c>
      <c r="K463" s="33" t="str">
        <f ca="1">IF(J463&lt;&gt;"",-PMT(($H$12-$H$13)/12,12*$H$17,$J$28,0,1),"")</f>
        <v/>
      </c>
      <c r="L463" s="33" t="str">
        <f ca="1">IF(K463&lt;&gt;"",J463*$H$13/12,"")</f>
        <v/>
      </c>
    </row>
    <row r="464" spans="2:12" x14ac:dyDescent="0.3">
      <c r="B464" s="30">
        <f ca="1">IFERROR(IF(YEARFRAC($B$28,IF(DATE(YEAR(B463),MONTH(B463),15)&gt;B463,DATE(YEAR(B463),MONTH(B463),15),DATE(YEAR(B463),MONTH(B463)+1,1)))&gt;$H$16,"",IF(DATE(YEAR(B463),MONTH(B463),15)&gt;B463,DATE(YEAR(B463),MONTH(B463),15),DATE(YEAR(B463),MONTH(B463)+1,1))),"")</f>
        <v>48106</v>
      </c>
      <c r="C464" s="33">
        <f ca="1">IF(B464&lt;&gt;"",IF(AND(MONTH(B464)=1,DAY(B464)=1),C463*(1+$H$10),C463),"")</f>
        <v>96264.769347643407</v>
      </c>
      <c r="D464" s="33">
        <f ca="1">IF(C464&lt;&gt;"",C464*$H$8/24,"")</f>
        <v>240.66192336910851</v>
      </c>
      <c r="E464" s="33">
        <f ca="1">IF(D464&lt;&gt;"",C464*$H$9/24,"")</f>
        <v>120.33096168455425</v>
      </c>
      <c r="F464" s="33">
        <f ca="1">IF(E464&lt;&gt;"",F463*(1+$H$11-$H$13)^YEARFRAC(B463,B464,1)+D464+E464,"")</f>
        <v>247988.37353928247</v>
      </c>
      <c r="G464" s="33">
        <f ca="1">IF(E464&lt;&gt;"",F463*((1+$H$11)^YEARFRAC(B463,B464,1)-(1+$H$11-$H$13)^YEARFRAC(B463,B464,1)),"")</f>
        <v>180.98655919803514</v>
      </c>
      <c r="I464" s="30" t="str">
        <f ca="1">IFERROR(IF(YEARFRAC($I$28,DATE(YEAR(I463),MONTH(I463)+1,1))&gt;$H$17,"",DATE(YEAR(I463),MONTH(I463)+1,1)),"")</f>
        <v/>
      </c>
      <c r="J464" s="33" t="str">
        <f ca="1">IF(I464&lt;&gt;"",(J463-K463)*(1+($H$12-$H$13)/12),"")</f>
        <v/>
      </c>
      <c r="K464" s="33" t="str">
        <f ca="1">IF(J464&lt;&gt;"",-PMT(($H$12-$H$13)/12,12*$H$17,$J$28,0,1),"")</f>
        <v/>
      </c>
      <c r="L464" s="33" t="str">
        <f ca="1">IF(K464&lt;&gt;"",J464*$H$13/12,"")</f>
        <v/>
      </c>
    </row>
    <row r="465" spans="2:12" x14ac:dyDescent="0.3">
      <c r="B465" s="30">
        <f ca="1">IFERROR(IF(YEARFRAC($B$28,IF(DATE(YEAR(B464),MONTH(B464),15)&gt;B464,DATE(YEAR(B464),MONTH(B464),15),DATE(YEAR(B464),MONTH(B464)+1,1)))&gt;$H$16,"",IF(DATE(YEAR(B464),MONTH(B464),15)&gt;B464,DATE(YEAR(B464),MONTH(B464),15),DATE(YEAR(B464),MONTH(B464)+1,1))),"")</f>
        <v>48122</v>
      </c>
      <c r="C465" s="33">
        <f ca="1">IF(B465&lt;&gt;"",IF(AND(MONTH(B465)=1,DAY(B465)=1),C464*(1+$H$10),C464),"")</f>
        <v>96264.769347643407</v>
      </c>
      <c r="D465" s="33">
        <f ca="1">IF(C465&lt;&gt;"",C465*$H$8/24,"")</f>
        <v>240.66192336910851</v>
      </c>
      <c r="E465" s="33">
        <f ca="1">IF(D465&lt;&gt;"",C465*$H$9/24,"")</f>
        <v>120.33096168455425</v>
      </c>
      <c r="F465" s="33">
        <f ca="1">IF(E465&lt;&gt;"",F464*(1+$H$11-$H$13)^YEARFRAC(B464,B465,1)+D465+E465,"")</f>
        <v>248776.09066238717</v>
      </c>
      <c r="G465" s="33">
        <f ca="1">IF(E465&lt;&gt;"",F464*((1+$H$11)^YEARFRAC(B464,B465,1)-(1+$H$11-$H$13)^YEARFRAC(B464,B465,1)),"")</f>
        <v>207.51058814941359</v>
      </c>
      <c r="I465" s="30" t="str">
        <f ca="1">IFERROR(IF(YEARFRAC($I$28,DATE(YEAR(I464),MONTH(I464)+1,1))&gt;$H$17,"",DATE(YEAR(I464),MONTH(I464)+1,1)),"")</f>
        <v/>
      </c>
      <c r="J465" s="33" t="str">
        <f ca="1">IF(I465&lt;&gt;"",(J464-K464)*(1+($H$12-$H$13)/12),"")</f>
        <v/>
      </c>
      <c r="K465" s="33" t="str">
        <f ca="1">IF(J465&lt;&gt;"",-PMT(($H$12-$H$13)/12,12*$H$17,$J$28,0,1),"")</f>
        <v/>
      </c>
      <c r="L465" s="33" t="str">
        <f ca="1">IF(K465&lt;&gt;"",J465*$H$13/12,"")</f>
        <v/>
      </c>
    </row>
    <row r="466" spans="2:12" x14ac:dyDescent="0.3">
      <c r="B466" s="30">
        <f ca="1">IFERROR(IF(YEARFRAC($B$28,IF(DATE(YEAR(B465),MONTH(B465),15)&gt;B465,DATE(YEAR(B465),MONTH(B465),15),DATE(YEAR(B465),MONTH(B465)+1,1)))&gt;$H$16,"",IF(DATE(YEAR(B465),MONTH(B465),15)&gt;B465,DATE(YEAR(B465),MONTH(B465),15),DATE(YEAR(B465),MONTH(B465)+1,1))),"")</f>
        <v>48136</v>
      </c>
      <c r="C466" s="33">
        <f ca="1">IF(B466&lt;&gt;"",IF(AND(MONTH(B466)=1,DAY(B466)=1),C465*(1+$H$10),C465),"")</f>
        <v>96264.769347643407</v>
      </c>
      <c r="D466" s="33">
        <f ca="1">IF(C466&lt;&gt;"",C466*$H$8/24,"")</f>
        <v>240.66192336910851</v>
      </c>
      <c r="E466" s="33">
        <f ca="1">IF(D466&lt;&gt;"",C466*$H$9/24,"")</f>
        <v>120.33096168455425</v>
      </c>
      <c r="F466" s="33">
        <f ca="1">IF(E466&lt;&gt;"",F465*(1+$H$11-$H$13)^YEARFRAC(B465,B466,1)+D466+E466,"")</f>
        <v>249511.61302439705</v>
      </c>
      <c r="G466" s="33">
        <f ca="1">IF(E466&lt;&gt;"",F465*((1+$H$11)^YEARFRAC(B465,B466,1)-(1+$H$11-$H$13)^YEARFRAC(B465,B466,1)),"")</f>
        <v>182.09986852803377</v>
      </c>
      <c r="I466" s="30" t="str">
        <f ca="1">IFERROR(IF(YEARFRAC($I$28,DATE(YEAR(I465),MONTH(I465)+1,1))&gt;$H$17,"",DATE(YEAR(I465),MONTH(I465)+1,1)),"")</f>
        <v/>
      </c>
      <c r="J466" s="33" t="str">
        <f ca="1">IF(I466&lt;&gt;"",(J465-K465)*(1+($H$12-$H$13)/12),"")</f>
        <v/>
      </c>
      <c r="K466" s="33" t="str">
        <f ca="1">IF(J466&lt;&gt;"",-PMT(($H$12-$H$13)/12,12*$H$17,$J$28,0,1),"")</f>
        <v/>
      </c>
      <c r="L466" s="33" t="str">
        <f ca="1">IF(K466&lt;&gt;"",J466*$H$13/12,"")</f>
        <v/>
      </c>
    </row>
    <row r="467" spans="2:12" x14ac:dyDescent="0.3">
      <c r="B467" s="30">
        <f ca="1">IFERROR(IF(YEARFRAC($B$28,IF(DATE(YEAR(B466),MONTH(B466),15)&gt;B466,DATE(YEAR(B466),MONTH(B466),15),DATE(YEAR(B466),MONTH(B466)+1,1)))&gt;$H$16,"",IF(DATE(YEAR(B466),MONTH(B466),15)&gt;B466,DATE(YEAR(B466),MONTH(B466),15),DATE(YEAR(B466),MONTH(B466)+1,1))),"")</f>
        <v>48153</v>
      </c>
      <c r="C467" s="33">
        <f ca="1">IF(B467&lt;&gt;"",IF(AND(MONTH(B467)=1,DAY(B467)=1),C466*(1+$H$10),C466),"")</f>
        <v>96264.769347643407</v>
      </c>
      <c r="D467" s="33">
        <f ca="1">IF(C467&lt;&gt;"",C467*$H$8/24,"")</f>
        <v>240.66192336910851</v>
      </c>
      <c r="E467" s="33">
        <f ca="1">IF(D467&lt;&gt;"",C467*$H$9/24,"")</f>
        <v>120.33096168455425</v>
      </c>
      <c r="F467" s="33">
        <f ca="1">IF(E467&lt;&gt;"",F466*(1+$H$11-$H$13)^YEARFRAC(B466,B467,1)+D467+E467,"")</f>
        <v>250328.80985196735</v>
      </c>
      <c r="G467" s="33">
        <f ca="1">IF(E467&lt;&gt;"",F466*((1+$H$11)^YEARFRAC(B466,B467,1)-(1+$H$11-$H$13)^YEARFRAC(B466,B467,1)),"")</f>
        <v>221.86390064203101</v>
      </c>
      <c r="I467" s="30" t="str">
        <f ca="1">IFERROR(IF(YEARFRAC($I$28,DATE(YEAR(I466),MONTH(I466)+1,1))&gt;$H$17,"",DATE(YEAR(I466),MONTH(I466)+1,1)),"")</f>
        <v/>
      </c>
      <c r="J467" s="33" t="str">
        <f ca="1">IF(I467&lt;&gt;"",(J466-K466)*(1+($H$12-$H$13)/12),"")</f>
        <v/>
      </c>
      <c r="K467" s="33" t="str">
        <f ca="1">IF(J467&lt;&gt;"",-PMT(($H$12-$H$13)/12,12*$H$17,$J$28,0,1),"")</f>
        <v/>
      </c>
      <c r="L467" s="33" t="str">
        <f ca="1">IF(K467&lt;&gt;"",J467*$H$13/12,"")</f>
        <v/>
      </c>
    </row>
    <row r="468" spans="2:12" x14ac:dyDescent="0.3">
      <c r="B468" s="30">
        <f ca="1">IFERROR(IF(YEARFRAC($B$28,IF(DATE(YEAR(B467),MONTH(B467),15)&gt;B467,DATE(YEAR(B467),MONTH(B467),15),DATE(YEAR(B467),MONTH(B467)+1,1)))&gt;$H$16,"",IF(DATE(YEAR(B467),MONTH(B467),15)&gt;B467,DATE(YEAR(B467),MONTH(B467),15),DATE(YEAR(B467),MONTH(B467)+1,1))),"")</f>
        <v>48167</v>
      </c>
      <c r="C468" s="33">
        <f ca="1">IF(B468&lt;&gt;"",IF(AND(MONTH(B468)=1,DAY(B468)=1),C467*(1+$H$10),C467),"")</f>
        <v>96264.769347643407</v>
      </c>
      <c r="D468" s="33">
        <f ca="1">IF(C468&lt;&gt;"",C468*$H$8/24,"")</f>
        <v>240.66192336910851</v>
      </c>
      <c r="E468" s="33">
        <f ca="1">IF(D468&lt;&gt;"",C468*$H$9/24,"")</f>
        <v>120.33096168455425</v>
      </c>
      <c r="F468" s="33">
        <f ca="1">IF(E468&lt;&gt;"",F467*(1+$H$11-$H$13)^YEARFRAC(B467,B468,1)+D468+E468,"")</f>
        <v>251066.66981444514</v>
      </c>
      <c r="G468" s="33">
        <f ca="1">IF(E468&lt;&gt;"",F467*((1+$H$11)^YEARFRAC(B467,B468,1)-(1+$H$11-$H$13)^YEARFRAC(B467,B468,1)),"")</f>
        <v>183.23643257456516</v>
      </c>
      <c r="I468" s="30" t="str">
        <f ca="1">IFERROR(IF(YEARFRAC($I$28,DATE(YEAR(I467),MONTH(I467)+1,1))&gt;$H$17,"",DATE(YEAR(I467),MONTH(I467)+1,1)),"")</f>
        <v/>
      </c>
      <c r="J468" s="33" t="str">
        <f ca="1">IF(I468&lt;&gt;"",(J467-K467)*(1+($H$12-$H$13)/12),"")</f>
        <v/>
      </c>
      <c r="K468" s="33" t="str">
        <f ca="1">IF(J468&lt;&gt;"",-PMT(($H$12-$H$13)/12,12*$H$17,$J$28,0,1),"")</f>
        <v/>
      </c>
      <c r="L468" s="33" t="str">
        <f ca="1">IF(K468&lt;&gt;"",J468*$H$13/12,"")</f>
        <v/>
      </c>
    </row>
    <row r="469" spans="2:12" x14ac:dyDescent="0.3">
      <c r="B469" s="30">
        <f ca="1">IFERROR(IF(YEARFRAC($B$28,IF(DATE(YEAR(B468),MONTH(B468),15)&gt;B468,DATE(YEAR(B468),MONTH(B468),15),DATE(YEAR(B468),MONTH(B468)+1,1)))&gt;$H$16,"",IF(DATE(YEAR(B468),MONTH(B468),15)&gt;B468,DATE(YEAR(B468),MONTH(B468),15),DATE(YEAR(B468),MONTH(B468)+1,1))),"")</f>
        <v>48183</v>
      </c>
      <c r="C469" s="33">
        <f ca="1">IF(B469&lt;&gt;"",IF(AND(MONTH(B469)=1,DAY(B469)=1),C468*(1+$H$10),C468),"")</f>
        <v>96264.769347643407</v>
      </c>
      <c r="D469" s="33">
        <f ca="1">IF(C469&lt;&gt;"",C469*$H$8/24,"")</f>
        <v>240.66192336910851</v>
      </c>
      <c r="E469" s="33">
        <f ca="1">IF(D469&lt;&gt;"",C469*$H$9/24,"")</f>
        <v>120.33096168455425</v>
      </c>
      <c r="F469" s="33">
        <f ca="1">IF(E469&lt;&gt;"",F468*(1+$H$11-$H$13)^YEARFRAC(B468,B469,1)+D469+E469,"")</f>
        <v>251859.6838940715</v>
      </c>
      <c r="G469" s="33">
        <f ca="1">IF(E469&lt;&gt;"",F468*((1+$H$11)^YEARFRAC(B468,B469,1)-(1+$H$11-$H$13)^YEARFRAC(B468,B469,1)),"")</f>
        <v>210.0864309659155</v>
      </c>
      <c r="I469" s="30" t="str">
        <f ca="1">IFERROR(IF(YEARFRAC($I$28,DATE(YEAR(I468),MONTH(I468)+1,1))&gt;$H$17,"",DATE(YEAR(I468),MONTH(I468)+1,1)),"")</f>
        <v/>
      </c>
      <c r="J469" s="33" t="str">
        <f ca="1">IF(I469&lt;&gt;"",(J468-K468)*(1+($H$12-$H$13)/12),"")</f>
        <v/>
      </c>
      <c r="K469" s="33" t="str">
        <f ca="1">IF(J469&lt;&gt;"",-PMT(($H$12-$H$13)/12,12*$H$17,$J$28,0,1),"")</f>
        <v/>
      </c>
      <c r="L469" s="33" t="str">
        <f ca="1">IF(K469&lt;&gt;"",J469*$H$13/12,"")</f>
        <v/>
      </c>
    </row>
    <row r="470" spans="2:12" x14ac:dyDescent="0.3">
      <c r="B470" s="30">
        <f ca="1">IFERROR(IF(YEARFRAC($B$28,IF(DATE(YEAR(B469),MONTH(B469),15)&gt;B469,DATE(YEAR(B469),MONTH(B469),15),DATE(YEAR(B469),MONTH(B469)+1,1)))&gt;$H$16,"",IF(DATE(YEAR(B469),MONTH(B469),15)&gt;B469,DATE(YEAR(B469),MONTH(B469),15),DATE(YEAR(B469),MONTH(B469)+1,1))),"")</f>
        <v>48197</v>
      </c>
      <c r="C470" s="33">
        <f ca="1">IF(B470&lt;&gt;"",IF(AND(MONTH(B470)=1,DAY(B470)=1),C469*(1+$H$10),C469),"")</f>
        <v>96264.769347643407</v>
      </c>
      <c r="D470" s="33">
        <f ca="1">IF(C470&lt;&gt;"",C470*$H$8/24,"")</f>
        <v>240.66192336910851</v>
      </c>
      <c r="E470" s="33">
        <f ca="1">IF(D470&lt;&gt;"",C470*$H$9/24,"")</f>
        <v>120.33096168455425</v>
      </c>
      <c r="F470" s="33">
        <f ca="1">IF(E470&lt;&gt;"",F469*(1+$H$11-$H$13)^YEARFRAC(B469,B470,1)+D470+E470,"")</f>
        <v>252599.84856940471</v>
      </c>
      <c r="G470" s="33">
        <f ca="1">IF(E470&lt;&gt;"",F469*((1+$H$11)^YEARFRAC(B469,B470,1)-(1+$H$11-$H$13)^YEARFRAC(B469,B470,1)),"")</f>
        <v>184.35700634456811</v>
      </c>
      <c r="I470" s="30" t="str">
        <f ca="1">IFERROR(IF(YEARFRAC($I$28,DATE(YEAR(I469),MONTH(I469)+1,1))&gt;$H$17,"",DATE(YEAR(I469),MONTH(I469)+1,1)),"")</f>
        <v/>
      </c>
      <c r="J470" s="33" t="str">
        <f ca="1">IF(I470&lt;&gt;"",(J469-K469)*(1+($H$12-$H$13)/12),"")</f>
        <v/>
      </c>
      <c r="K470" s="33" t="str">
        <f ca="1">IF(J470&lt;&gt;"",-PMT(($H$12-$H$13)/12,12*$H$17,$J$28,0,1),"")</f>
        <v/>
      </c>
      <c r="L470" s="33" t="str">
        <f ca="1">IF(K470&lt;&gt;"",J470*$H$13/12,"")</f>
        <v/>
      </c>
    </row>
    <row r="471" spans="2:12" x14ac:dyDescent="0.3">
      <c r="B471" s="30">
        <f ca="1">IFERROR(IF(YEARFRAC($B$28,IF(DATE(YEAR(B470),MONTH(B470),15)&gt;B470,DATE(YEAR(B470),MONTH(B470),15),DATE(YEAR(B470),MONTH(B470)+1,1)))&gt;$H$16,"",IF(DATE(YEAR(B470),MONTH(B470),15)&gt;B470,DATE(YEAR(B470),MONTH(B470),15),DATE(YEAR(B470),MONTH(B470)+1,1))),"")</f>
        <v>48214</v>
      </c>
      <c r="C471" s="33">
        <f ca="1">IF(B471&lt;&gt;"",IF(AND(MONTH(B471)=1,DAY(B471)=1),C470*(1+$H$10),C470),"")</f>
        <v>101078.00781502559</v>
      </c>
      <c r="D471" s="33">
        <f ca="1">IF(C471&lt;&gt;"",C471*$H$8/24,"")</f>
        <v>252.69501953756398</v>
      </c>
      <c r="E471" s="33">
        <f ca="1">IF(D471&lt;&gt;"",C471*$H$9/24,"")</f>
        <v>126.34750976878199</v>
      </c>
      <c r="F471" s="33">
        <f ca="1">IF(E471&lt;&gt;"",F470*(1+$H$11-$H$13)^YEARFRAC(B470,B471,1)+D471+E471,"")</f>
        <v>253440.74153284376</v>
      </c>
      <c r="G471" s="33">
        <f ca="1">IF(E471&lt;&gt;"",F470*((1+$H$11)^YEARFRAC(B470,B471,1)-(1+$H$11-$H$13)^YEARFRAC(B470,B471,1)),"")</f>
        <v>224.60993709224536</v>
      </c>
      <c r="I471" s="30" t="str">
        <f ca="1">IFERROR(IF(YEARFRAC($I$28,DATE(YEAR(I470),MONTH(I470)+1,1))&gt;$H$17,"",DATE(YEAR(I470),MONTH(I470)+1,1)),"")</f>
        <v/>
      </c>
      <c r="J471" s="33" t="str">
        <f ca="1">IF(I471&lt;&gt;"",(J470-K470)*(1+($H$12-$H$13)/12),"")</f>
        <v/>
      </c>
      <c r="K471" s="33" t="str">
        <f ca="1">IF(J471&lt;&gt;"",-PMT(($H$12-$H$13)/12,12*$H$17,$J$28,0,1),"")</f>
        <v/>
      </c>
      <c r="L471" s="33" t="str">
        <f ca="1">IF(K471&lt;&gt;"",J471*$H$13/12,"")</f>
        <v/>
      </c>
    </row>
    <row r="472" spans="2:12" x14ac:dyDescent="0.3">
      <c r="B472" s="30">
        <f ca="1">IFERROR(IF(YEARFRAC($B$28,IF(DATE(YEAR(B471),MONTH(B471),15)&gt;B471,DATE(YEAR(B471),MONTH(B471),15),DATE(YEAR(B471),MONTH(B471)+1,1)))&gt;$H$16,"",IF(DATE(YEAR(B471),MONTH(B471),15)&gt;B471,DATE(YEAR(B471),MONTH(B471),15),DATE(YEAR(B471),MONTH(B471)+1,1))),"")</f>
        <v>48228</v>
      </c>
      <c r="C472" s="33">
        <f ca="1">IF(B472&lt;&gt;"",IF(AND(MONTH(B472)=1,DAY(B472)=1),C471*(1+$H$10),C471),"")</f>
        <v>101078.00781502559</v>
      </c>
      <c r="D472" s="33">
        <f ca="1">IF(C472&lt;&gt;"",C472*$H$8/24,"")</f>
        <v>252.69501953756398</v>
      </c>
      <c r="E472" s="33">
        <f ca="1">IF(D472&lt;&gt;"",C472*$H$9/24,"")</f>
        <v>126.34750976878199</v>
      </c>
      <c r="F472" s="33">
        <f ca="1">IF(E472&lt;&gt;"",F471*(1+$H$11-$H$13)^YEARFRAC(B471,B472,1)+D472+E472,"")</f>
        <v>254200.29284195657</v>
      </c>
      <c r="G472" s="33">
        <f ca="1">IF(E472&lt;&gt;"",F471*((1+$H$11)^YEARFRAC(B471,B472,1)-(1+$H$11-$H$13)^YEARFRAC(B471,B472,1)),"")</f>
        <v>185.00649883780122</v>
      </c>
      <c r="I472" s="30" t="str">
        <f ca="1">IFERROR(IF(YEARFRAC($I$28,DATE(YEAR(I471),MONTH(I471)+1,1))&gt;$H$17,"",DATE(YEAR(I471),MONTH(I471)+1,1)),"")</f>
        <v/>
      </c>
      <c r="J472" s="33" t="str">
        <f ca="1">IF(I472&lt;&gt;"",(J471-K471)*(1+($H$12-$H$13)/12),"")</f>
        <v/>
      </c>
      <c r="K472" s="33" t="str">
        <f ca="1">IF(J472&lt;&gt;"",-PMT(($H$12-$H$13)/12,12*$H$17,$J$28,0,1),"")</f>
        <v/>
      </c>
      <c r="L472" s="33" t="str">
        <f ca="1">IF(K472&lt;&gt;"",J472*$H$13/12,"")</f>
        <v/>
      </c>
    </row>
    <row r="473" spans="2:12" x14ac:dyDescent="0.3">
      <c r="B473" s="30">
        <f ca="1">IFERROR(IF(YEARFRAC($B$28,IF(DATE(YEAR(B472),MONTH(B472),15)&gt;B472,DATE(YEAR(B472),MONTH(B472),15),DATE(YEAR(B472),MONTH(B472)+1,1)))&gt;$H$16,"",IF(DATE(YEAR(B472),MONTH(B472),15)&gt;B472,DATE(YEAR(B472),MONTH(B472),15),DATE(YEAR(B472),MONTH(B472)+1,1))),"")</f>
        <v>48245</v>
      </c>
      <c r="C473" s="33">
        <f ca="1">IF(B473&lt;&gt;"",IF(AND(MONTH(B473)=1,DAY(B473)=1),C472*(1+$H$10),C472),"")</f>
        <v>101078.00781502559</v>
      </c>
      <c r="D473" s="33">
        <f ca="1">IF(C473&lt;&gt;"",C473*$H$8/24,"")</f>
        <v>252.69501953756398</v>
      </c>
      <c r="E473" s="33">
        <f ca="1">IF(D473&lt;&gt;"",C473*$H$9/24,"")</f>
        <v>126.34750976878199</v>
      </c>
      <c r="F473" s="33">
        <f ca="1">IF(E473&lt;&gt;"",F472*(1+$H$11-$H$13)^YEARFRAC(B472,B473,1)+D473+E473,"")</f>
        <v>255042.84099923671</v>
      </c>
      <c r="G473" s="33">
        <f ca="1">IF(E473&lt;&gt;"",F472*((1+$H$11)^YEARFRAC(B472,B473,1)-(1+$H$11-$H$13)^YEARFRAC(B472,B473,1)),"")</f>
        <v>225.41406552263615</v>
      </c>
      <c r="I473" s="30" t="str">
        <f ca="1">IFERROR(IF(YEARFRAC($I$28,DATE(YEAR(I472),MONTH(I472)+1,1))&gt;$H$17,"",DATE(YEAR(I472),MONTH(I472)+1,1)),"")</f>
        <v/>
      </c>
      <c r="J473" s="33" t="str">
        <f ca="1">IF(I473&lt;&gt;"",(J472-K472)*(1+($H$12-$H$13)/12),"")</f>
        <v/>
      </c>
      <c r="K473" s="33" t="str">
        <f ca="1">IF(J473&lt;&gt;"",-PMT(($H$12-$H$13)/12,12*$H$17,$J$28,0,1),"")</f>
        <v/>
      </c>
      <c r="L473" s="33" t="str">
        <f ca="1">IF(K473&lt;&gt;"",J473*$H$13/12,"")</f>
        <v/>
      </c>
    </row>
    <row r="474" spans="2:12" x14ac:dyDescent="0.3">
      <c r="B474" s="30">
        <f ca="1">IFERROR(IF(YEARFRAC($B$28,IF(DATE(YEAR(B473),MONTH(B473),15)&gt;B473,DATE(YEAR(B473),MONTH(B473),15),DATE(YEAR(B473),MONTH(B473)+1,1)))&gt;$H$16,"",IF(DATE(YEAR(B473),MONTH(B473),15)&gt;B473,DATE(YEAR(B473),MONTH(B473),15),DATE(YEAR(B473),MONTH(B473)+1,1))),"")</f>
        <v>48259</v>
      </c>
      <c r="C474" s="33">
        <f ca="1">IF(B474&lt;&gt;"",IF(AND(MONTH(B474)=1,DAY(B474)=1),C473*(1+$H$10),C473),"")</f>
        <v>101078.00781502559</v>
      </c>
      <c r="D474" s="33">
        <f ca="1">IF(C474&lt;&gt;"",C474*$H$8/24,"")</f>
        <v>252.69501953756398</v>
      </c>
      <c r="E474" s="33">
        <f ca="1">IF(D474&lt;&gt;"",C474*$H$9/24,"")</f>
        <v>126.34750976878199</v>
      </c>
      <c r="F474" s="33">
        <f ca="1">IF(E474&lt;&gt;"",F473*(1+$H$11-$H$13)^YEARFRAC(B473,B474,1)+D474+E474,"")</f>
        <v>255804.79765529334</v>
      </c>
      <c r="G474" s="33">
        <f ca="1">IF(E474&lt;&gt;"",F473*((1+$H$11)^YEARFRAC(B473,B474,1)-(1+$H$11-$H$13)^YEARFRAC(B473,B474,1)),"")</f>
        <v>186.1759983084649</v>
      </c>
      <c r="I474" s="30" t="str">
        <f ca="1">IFERROR(IF(YEARFRAC($I$28,DATE(YEAR(I473),MONTH(I473)+1,1))&gt;$H$17,"",DATE(YEAR(I473),MONTH(I473)+1,1)),"")</f>
        <v/>
      </c>
      <c r="J474" s="33" t="str">
        <f ca="1">IF(I474&lt;&gt;"",(J473-K473)*(1+($H$12-$H$13)/12),"")</f>
        <v/>
      </c>
      <c r="K474" s="33" t="str">
        <f ca="1">IF(J474&lt;&gt;"",-PMT(($H$12-$H$13)/12,12*$H$17,$J$28,0,1),"")</f>
        <v/>
      </c>
      <c r="L474" s="33" t="str">
        <f ca="1">IF(K474&lt;&gt;"",J474*$H$13/12,"")</f>
        <v/>
      </c>
    </row>
    <row r="475" spans="2:12" x14ac:dyDescent="0.3">
      <c r="B475" s="30">
        <f ca="1">IFERROR(IF(YEARFRAC($B$28,IF(DATE(YEAR(B474),MONTH(B474),15)&gt;B474,DATE(YEAR(B474),MONTH(B474),15),DATE(YEAR(B474),MONTH(B474)+1,1)))&gt;$H$16,"",IF(DATE(YEAR(B474),MONTH(B474),15)&gt;B474,DATE(YEAR(B474),MONTH(B474),15),DATE(YEAR(B474),MONTH(B474)+1,1))),"")</f>
        <v>48274</v>
      </c>
      <c r="C475" s="33">
        <f ca="1">IF(B475&lt;&gt;"",IF(AND(MONTH(B475)=1,DAY(B475)=1),C474*(1+$H$10),C474),"")</f>
        <v>101078.00781502559</v>
      </c>
      <c r="D475" s="33">
        <f ca="1">IF(C475&lt;&gt;"",C475*$H$8/24,"")</f>
        <v>252.69501953756398</v>
      </c>
      <c r="E475" s="33">
        <f ca="1">IF(D475&lt;&gt;"",C475*$H$9/24,"")</f>
        <v>126.34750976878199</v>
      </c>
      <c r="F475" s="33">
        <f ca="1">IF(E475&lt;&gt;"",F474*(1+$H$11-$H$13)^YEARFRAC(B474,B475,1)+D475+E475,"")</f>
        <v>256595.35306757118</v>
      </c>
      <c r="G475" s="33">
        <f ca="1">IF(E475&lt;&gt;"",F474*((1+$H$11)^YEARFRAC(B474,B475,1)-(1+$H$11-$H$13)^YEARFRAC(B474,B475,1)),"")</f>
        <v>200.09687426162421</v>
      </c>
      <c r="I475" s="30" t="str">
        <f ca="1">IFERROR(IF(YEARFRAC($I$28,DATE(YEAR(I474),MONTH(I474)+1,1))&gt;$H$17,"",DATE(YEAR(I474),MONTH(I474)+1,1)),"")</f>
        <v/>
      </c>
      <c r="J475" s="33" t="str">
        <f ca="1">IF(I475&lt;&gt;"",(J474-K474)*(1+($H$12-$H$13)/12),"")</f>
        <v/>
      </c>
      <c r="K475" s="33" t="str">
        <f ca="1">IF(J475&lt;&gt;"",-PMT(($H$12-$H$13)/12,12*$H$17,$J$28,0,1),"")</f>
        <v/>
      </c>
      <c r="L475" s="33" t="str">
        <f ca="1">IF(K475&lt;&gt;"",J475*$H$13/12,"")</f>
        <v/>
      </c>
    </row>
    <row r="476" spans="2:12" x14ac:dyDescent="0.3">
      <c r="B476" s="30">
        <f ca="1">IFERROR(IF(YEARFRAC($B$28,IF(DATE(YEAR(B475),MONTH(B475),15)&gt;B475,DATE(YEAR(B475),MONTH(B475),15),DATE(YEAR(B475),MONTH(B475)+1,1)))&gt;$H$16,"",IF(DATE(YEAR(B475),MONTH(B475),15)&gt;B475,DATE(YEAR(B475),MONTH(B475),15),DATE(YEAR(B475),MONTH(B475)+1,1))),"")</f>
        <v>48288</v>
      </c>
      <c r="C476" s="33">
        <f ca="1">IF(B476&lt;&gt;"",IF(AND(MONTH(B476)=1,DAY(B476)=1),C475*(1+$H$10),C475),"")</f>
        <v>101078.00781502559</v>
      </c>
      <c r="D476" s="33">
        <f ca="1">IF(C476&lt;&gt;"",C476*$H$8/24,"")</f>
        <v>252.69501953756398</v>
      </c>
      <c r="E476" s="33">
        <f ca="1">IF(D476&lt;&gt;"",C476*$H$9/24,"")</f>
        <v>126.34750976878199</v>
      </c>
      <c r="F476" s="33">
        <f ca="1">IF(E476&lt;&gt;"",F475*(1+$H$11-$H$13)^YEARFRAC(B475,B476,1)+D476+E476,"")</f>
        <v>257359.64062145105</v>
      </c>
      <c r="G476" s="33">
        <f ca="1">IF(E476&lt;&gt;"",F475*((1+$H$11)^YEARFRAC(B475,B476,1)-(1+$H$11-$H$13)^YEARFRAC(B475,B476,1)),"")</f>
        <v>187.30930000427284</v>
      </c>
      <c r="I476" s="30" t="str">
        <f ca="1">IFERROR(IF(YEARFRAC($I$28,DATE(YEAR(I475),MONTH(I475)+1,1))&gt;$H$17,"",DATE(YEAR(I475),MONTH(I475)+1,1)),"")</f>
        <v/>
      </c>
      <c r="J476" s="33" t="str">
        <f ca="1">IF(I476&lt;&gt;"",(J475-K475)*(1+($H$12-$H$13)/12),"")</f>
        <v/>
      </c>
      <c r="K476" s="33" t="str">
        <f ca="1">IF(J476&lt;&gt;"",-PMT(($H$12-$H$13)/12,12*$H$17,$J$28,0,1),"")</f>
        <v/>
      </c>
      <c r="L476" s="33" t="str">
        <f ca="1">IF(K476&lt;&gt;"",J476*$H$13/12,"")</f>
        <v/>
      </c>
    </row>
    <row r="477" spans="2:12" x14ac:dyDescent="0.3">
      <c r="B477" s="30">
        <f ca="1">IFERROR(IF(YEARFRAC($B$28,IF(DATE(YEAR(B476),MONTH(B476),15)&gt;B476,DATE(YEAR(B476),MONTH(B476),15),DATE(YEAR(B476),MONTH(B476)+1,1)))&gt;$H$16,"",IF(DATE(YEAR(B476),MONTH(B476),15)&gt;B476,DATE(YEAR(B476),MONTH(B476),15),DATE(YEAR(B476),MONTH(B476)+1,1))),"")</f>
        <v>48305</v>
      </c>
      <c r="C477" s="33">
        <f ca="1">IF(B477&lt;&gt;"",IF(AND(MONTH(B477)=1,DAY(B477)=1),C476*(1+$H$10),C476),"")</f>
        <v>101078.00781502559</v>
      </c>
      <c r="D477" s="33">
        <f ca="1">IF(C477&lt;&gt;"",C477*$H$8/24,"")</f>
        <v>252.69501953756398</v>
      </c>
      <c r="E477" s="33">
        <f ca="1">IF(D477&lt;&gt;"",C477*$H$9/24,"")</f>
        <v>126.34750976878199</v>
      </c>
      <c r="F477" s="33">
        <f ca="1">IF(E477&lt;&gt;"",F476*(1+$H$11-$H$13)^YEARFRAC(B476,B477,1)+D477+E477,"")</f>
        <v>258207.94949387494</v>
      </c>
      <c r="G477" s="33">
        <f ca="1">IF(E477&lt;&gt;"",F476*((1+$H$11)^YEARFRAC(B476,B477,1)-(1+$H$11-$H$13)^YEARFRAC(B476,B477,1)),"")</f>
        <v>228.21564147447242</v>
      </c>
      <c r="I477" s="30" t="str">
        <f ca="1">IFERROR(IF(YEARFRAC($I$28,DATE(YEAR(I476),MONTH(I476)+1,1))&gt;$H$17,"",DATE(YEAR(I476),MONTH(I476)+1,1)),"")</f>
        <v/>
      </c>
      <c r="J477" s="33" t="str">
        <f ca="1">IF(I477&lt;&gt;"",(J476-K476)*(1+($H$12-$H$13)/12),"")</f>
        <v/>
      </c>
      <c r="K477" s="33" t="str">
        <f ca="1">IF(J477&lt;&gt;"",-PMT(($H$12-$H$13)/12,12*$H$17,$J$28,0,1),"")</f>
        <v/>
      </c>
      <c r="L477" s="33" t="str">
        <f ca="1">IF(K477&lt;&gt;"",J477*$H$13/12,"")</f>
        <v/>
      </c>
    </row>
    <row r="478" spans="2:12" x14ac:dyDescent="0.3">
      <c r="B478" s="30">
        <f ca="1">IFERROR(IF(YEARFRAC($B$28,IF(DATE(YEAR(B477),MONTH(B477),15)&gt;B477,DATE(YEAR(B477),MONTH(B477),15),DATE(YEAR(B477),MONTH(B477)+1,1)))&gt;$H$16,"",IF(DATE(YEAR(B477),MONTH(B477),15)&gt;B477,DATE(YEAR(B477),MONTH(B477),15),DATE(YEAR(B477),MONTH(B477)+1,1))),"")</f>
        <v>48319</v>
      </c>
      <c r="C478" s="33">
        <f ca="1">IF(B478&lt;&gt;"",IF(AND(MONTH(B478)=1,DAY(B478)=1),C477*(1+$H$10),C477),"")</f>
        <v>101078.00781502559</v>
      </c>
      <c r="D478" s="33">
        <f ca="1">IF(C478&lt;&gt;"",C478*$H$8/24,"")</f>
        <v>252.69501953756398</v>
      </c>
      <c r="E478" s="33">
        <f ca="1">IF(D478&lt;&gt;"",C478*$H$9/24,"")</f>
        <v>126.34750976878199</v>
      </c>
      <c r="F478" s="33">
        <f ca="1">IF(E478&lt;&gt;"",F477*(1+$H$11-$H$13)^YEARFRAC(B477,B478,1)+D478+E478,"")</f>
        <v>258974.65815453813</v>
      </c>
      <c r="G478" s="33">
        <f ca="1">IF(E478&lt;&gt;"",F477*((1+$H$11)^YEARFRAC(B477,B478,1)-(1+$H$11-$H$13)^YEARFRAC(B477,B478,1)),"")</f>
        <v>188.48646203853932</v>
      </c>
      <c r="I478" s="30" t="str">
        <f ca="1">IFERROR(IF(YEARFRAC($I$28,DATE(YEAR(I477),MONTH(I477)+1,1))&gt;$H$17,"",DATE(YEAR(I477),MONTH(I477)+1,1)),"")</f>
        <v/>
      </c>
      <c r="J478" s="33" t="str">
        <f ca="1">IF(I478&lt;&gt;"",(J477-K477)*(1+($H$12-$H$13)/12),"")</f>
        <v/>
      </c>
      <c r="K478" s="33" t="str">
        <f ca="1">IF(J478&lt;&gt;"",-PMT(($H$12-$H$13)/12,12*$H$17,$J$28,0,1),"")</f>
        <v/>
      </c>
      <c r="L478" s="33" t="str">
        <f ca="1">IF(K478&lt;&gt;"",J478*$H$13/12,"")</f>
        <v/>
      </c>
    </row>
    <row r="479" spans="2:12" x14ac:dyDescent="0.3">
      <c r="B479" s="30">
        <f ca="1">IFERROR(IF(YEARFRAC($B$28,IF(DATE(YEAR(B478),MONTH(B478),15)&gt;B478,DATE(YEAR(B478),MONTH(B478),15),DATE(YEAR(B478),MONTH(B478)+1,1)))&gt;$H$16,"",IF(DATE(YEAR(B478),MONTH(B478),15)&gt;B478,DATE(YEAR(B478),MONTH(B478),15),DATE(YEAR(B478),MONTH(B478)+1,1))),"")</f>
        <v>48335</v>
      </c>
      <c r="C479" s="33">
        <f ca="1">IF(B479&lt;&gt;"",IF(AND(MONTH(B479)=1,DAY(B479)=1),C478*(1+$H$10),C478),"")</f>
        <v>101078.00781502559</v>
      </c>
      <c r="D479" s="33">
        <f ca="1">IF(C479&lt;&gt;"",C479*$H$8/24,"")</f>
        <v>252.69501953756398</v>
      </c>
      <c r="E479" s="33">
        <f ca="1">IF(D479&lt;&gt;"",C479*$H$9/24,"")</f>
        <v>126.34750976878199</v>
      </c>
      <c r="F479" s="33">
        <f ca="1">IF(E479&lt;&gt;"",F478*(1+$H$11-$H$13)^YEARFRAC(B478,B479,1)+D479+E479,"")</f>
        <v>259798.11088421708</v>
      </c>
      <c r="G479" s="33">
        <f ca="1">IF(E479&lt;&gt;"",F478*((1+$H$11)^YEARFRAC(B478,B479,1)-(1+$H$11-$H$13)^YEARFRAC(B478,B479,1)),"")</f>
        <v>216.11029346397828</v>
      </c>
      <c r="I479" s="30" t="str">
        <f ca="1">IFERROR(IF(YEARFRAC($I$28,DATE(YEAR(I478),MONTH(I478)+1,1))&gt;$H$17,"",DATE(YEAR(I478),MONTH(I478)+1,1)),"")</f>
        <v/>
      </c>
      <c r="J479" s="33" t="str">
        <f ca="1">IF(I479&lt;&gt;"",(J478-K478)*(1+($H$12-$H$13)/12),"")</f>
        <v/>
      </c>
      <c r="K479" s="33" t="str">
        <f ca="1">IF(J479&lt;&gt;"",-PMT(($H$12-$H$13)/12,12*$H$17,$J$28,0,1),"")</f>
        <v/>
      </c>
      <c r="L479" s="33" t="str">
        <f ca="1">IF(K479&lt;&gt;"",J479*$H$13/12,"")</f>
        <v/>
      </c>
    </row>
    <row r="480" spans="2:12" x14ac:dyDescent="0.3">
      <c r="B480" s="30">
        <f ca="1">IFERROR(IF(YEARFRAC($B$28,IF(DATE(YEAR(B479),MONTH(B479),15)&gt;B479,DATE(YEAR(B479),MONTH(B479),15),DATE(YEAR(B479),MONTH(B479)+1,1)))&gt;$H$16,"",IF(DATE(YEAR(B479),MONTH(B479),15)&gt;B479,DATE(YEAR(B479),MONTH(B479),15),DATE(YEAR(B479),MONTH(B479)+1,1))),"")</f>
        <v>48349</v>
      </c>
      <c r="C480" s="33">
        <f ca="1">IF(B480&lt;&gt;"",IF(AND(MONTH(B480)=1,DAY(B480)=1),C479*(1+$H$10),C479),"")</f>
        <v>101078.00781502559</v>
      </c>
      <c r="D480" s="33">
        <f ca="1">IF(C480&lt;&gt;"",C480*$H$8/24,"")</f>
        <v>252.69501953756398</v>
      </c>
      <c r="E480" s="33">
        <f ca="1">IF(D480&lt;&gt;"",C480*$H$9/24,"")</f>
        <v>126.34750976878199</v>
      </c>
      <c r="F480" s="33">
        <f ca="1">IF(E480&lt;&gt;"",F479*(1+$H$11-$H$13)^YEARFRAC(B479,B480,1)+D480+E480,"")</f>
        <v>260567.20696833348</v>
      </c>
      <c r="G480" s="33">
        <f ca="1">IF(E480&lt;&gt;"",F479*((1+$H$11)^YEARFRAC(B479,B480,1)-(1+$H$11-$H$13)^YEARFRAC(B479,B480,1)),"")</f>
        <v>189.6472469606278</v>
      </c>
      <c r="I480" s="30" t="str">
        <f ca="1">IFERROR(IF(YEARFRAC($I$28,DATE(YEAR(I479),MONTH(I479)+1,1))&gt;$H$17,"",DATE(YEAR(I479),MONTH(I479)+1,1)),"")</f>
        <v/>
      </c>
      <c r="J480" s="33" t="str">
        <f ca="1">IF(I480&lt;&gt;"",(J479-K479)*(1+($H$12-$H$13)/12),"")</f>
        <v/>
      </c>
      <c r="K480" s="33" t="str">
        <f ca="1">IF(J480&lt;&gt;"",-PMT(($H$12-$H$13)/12,12*$H$17,$J$28,0,1),"")</f>
        <v/>
      </c>
      <c r="L480" s="33" t="str">
        <f ca="1">IF(K480&lt;&gt;"",J480*$H$13/12,"")</f>
        <v/>
      </c>
    </row>
    <row r="481" spans="2:12" x14ac:dyDescent="0.3">
      <c r="B481" s="30">
        <f ca="1">IFERROR(IF(YEARFRAC($B$28,IF(DATE(YEAR(B480),MONTH(B480),15)&gt;B480,DATE(YEAR(B480),MONTH(B480),15),DATE(YEAR(B480),MONTH(B480)+1,1)))&gt;$H$16,"",IF(DATE(YEAR(B480),MONTH(B480),15)&gt;B480,DATE(YEAR(B480),MONTH(B480),15),DATE(YEAR(B480),MONTH(B480)+1,1))),"")</f>
        <v>48366</v>
      </c>
      <c r="C481" s="33">
        <f ca="1">IF(B481&lt;&gt;"",IF(AND(MONTH(B481)=1,DAY(B481)=1),C480*(1+$H$10),C480),"")</f>
        <v>101078.00781502559</v>
      </c>
      <c r="D481" s="33">
        <f ca="1">IF(C481&lt;&gt;"",C481*$H$8/24,"")</f>
        <v>252.69501953756398</v>
      </c>
      <c r="E481" s="33">
        <f ca="1">IF(D481&lt;&gt;"",C481*$H$9/24,"")</f>
        <v>126.34750976878199</v>
      </c>
      <c r="F481" s="33">
        <f ca="1">IF(E481&lt;&gt;"",F480*(1+$H$11-$H$13)^YEARFRAC(B480,B481,1)+D481+E481,"")</f>
        <v>261421.36447703259</v>
      </c>
      <c r="G481" s="33">
        <f ca="1">IF(E481&lt;&gt;"",F480*((1+$H$11)^YEARFRAC(B480,B481,1)-(1+$H$11-$H$13)^YEARFRAC(B480,B481,1)),"")</f>
        <v>231.05997561193894</v>
      </c>
      <c r="I481" s="30" t="str">
        <f ca="1">IFERROR(IF(YEARFRAC($I$28,DATE(YEAR(I480),MONTH(I480)+1,1))&gt;$H$17,"",DATE(YEAR(I480),MONTH(I480)+1,1)),"")</f>
        <v/>
      </c>
      <c r="J481" s="33" t="str">
        <f ca="1">IF(I481&lt;&gt;"",(J480-K480)*(1+($H$12-$H$13)/12),"")</f>
        <v/>
      </c>
      <c r="K481" s="33" t="str">
        <f ca="1">IF(J481&lt;&gt;"",-PMT(($H$12-$H$13)/12,12*$H$17,$J$28,0,1),"")</f>
        <v/>
      </c>
      <c r="L481" s="33" t="str">
        <f ca="1">IF(K481&lt;&gt;"",J481*$H$13/12,"")</f>
        <v/>
      </c>
    </row>
    <row r="482" spans="2:12" x14ac:dyDescent="0.3">
      <c r="B482" s="30">
        <f ca="1">IFERROR(IF(YEARFRAC($B$28,IF(DATE(YEAR(B481),MONTH(B481),15)&gt;B481,DATE(YEAR(B481),MONTH(B481),15),DATE(YEAR(B481),MONTH(B481)+1,1)))&gt;$H$16,"",IF(DATE(YEAR(B481),MONTH(B481),15)&gt;B481,DATE(YEAR(B481),MONTH(B481),15),DATE(YEAR(B481),MONTH(B481)+1,1))),"")</f>
        <v>48380</v>
      </c>
      <c r="C482" s="33">
        <f ca="1">IF(B482&lt;&gt;"",IF(AND(MONTH(B482)=1,DAY(B482)=1),C481*(1+$H$10),C481),"")</f>
        <v>101078.00781502559</v>
      </c>
      <c r="D482" s="33">
        <f ca="1">IF(C482&lt;&gt;"",C482*$H$8/24,"")</f>
        <v>252.69501953756398</v>
      </c>
      <c r="E482" s="33">
        <f ca="1">IF(D482&lt;&gt;"",C482*$H$9/24,"")</f>
        <v>126.34750976878199</v>
      </c>
      <c r="F482" s="33">
        <f ca="1">IF(E482&lt;&gt;"",F481*(1+$H$11-$H$13)^YEARFRAC(B481,B482,1)+D482+E482,"")</f>
        <v>262192.89766830148</v>
      </c>
      <c r="G482" s="33">
        <f ca="1">IF(E482&lt;&gt;"",F481*((1+$H$11)^YEARFRAC(B481,B482,1)-(1+$H$11-$H$13)^YEARFRAC(B481,B482,1)),"")</f>
        <v>190.83218850600187</v>
      </c>
      <c r="I482" s="30" t="str">
        <f ca="1">IFERROR(IF(YEARFRAC($I$28,DATE(YEAR(I481),MONTH(I481)+1,1))&gt;$H$17,"",DATE(YEAR(I481),MONTH(I481)+1,1)),"")</f>
        <v/>
      </c>
      <c r="J482" s="33" t="str">
        <f ca="1">IF(I482&lt;&gt;"",(J481-K481)*(1+($H$12-$H$13)/12),"")</f>
        <v/>
      </c>
      <c r="K482" s="33" t="str">
        <f ca="1">IF(J482&lt;&gt;"",-PMT(($H$12-$H$13)/12,12*$H$17,$J$28,0,1),"")</f>
        <v/>
      </c>
      <c r="L482" s="33" t="str">
        <f ca="1">IF(K482&lt;&gt;"",J482*$H$13/12,"")</f>
        <v/>
      </c>
    </row>
    <row r="483" spans="2:12" x14ac:dyDescent="0.3">
      <c r="B483" s="30">
        <f ca="1">IFERROR(IF(YEARFRAC($B$28,IF(DATE(YEAR(B482),MONTH(B482),15)&gt;B482,DATE(YEAR(B482),MONTH(B482),15),DATE(YEAR(B482),MONTH(B482)+1,1)))&gt;$H$16,"",IF(DATE(YEAR(B482),MONTH(B482),15)&gt;B482,DATE(YEAR(B482),MONTH(B482),15),DATE(YEAR(B482),MONTH(B482)+1,1))),"")</f>
        <v>48396</v>
      </c>
      <c r="C483" s="33">
        <f ca="1">IF(B483&lt;&gt;"",IF(AND(MONTH(B483)=1,DAY(B483)=1),C482*(1+$H$10),C482),"")</f>
        <v>101078.00781502559</v>
      </c>
      <c r="D483" s="33">
        <f ca="1">IF(C483&lt;&gt;"",C483*$H$8/24,"")</f>
        <v>252.69501953756398</v>
      </c>
      <c r="E483" s="33">
        <f ca="1">IF(D483&lt;&gt;"",C483*$H$9/24,"")</f>
        <v>126.34750976878199</v>
      </c>
      <c r="F483" s="33">
        <f ca="1">IF(E483&lt;&gt;"",F482*(1+$H$11-$H$13)^YEARFRAC(B482,B483,1)+D483+E483,"")</f>
        <v>263021.87301736471</v>
      </c>
      <c r="G483" s="33">
        <f ca="1">IF(E483&lt;&gt;"",F482*((1+$H$11)^YEARFRAC(B482,B483,1)-(1+$H$11-$H$13)^YEARFRAC(B482,B483,1)),"")</f>
        <v>218.79586390053331</v>
      </c>
      <c r="I483" s="30" t="str">
        <f ca="1">IFERROR(IF(YEARFRAC($I$28,DATE(YEAR(I482),MONTH(I482)+1,1))&gt;$H$17,"",DATE(YEAR(I482),MONTH(I482)+1,1)),"")</f>
        <v/>
      </c>
      <c r="J483" s="33" t="str">
        <f ca="1">IF(I483&lt;&gt;"",(J482-K482)*(1+($H$12-$H$13)/12),"")</f>
        <v/>
      </c>
      <c r="K483" s="33" t="str">
        <f ca="1">IF(J483&lt;&gt;"",-PMT(($H$12-$H$13)/12,12*$H$17,$J$28,0,1),"")</f>
        <v/>
      </c>
      <c r="L483" s="33" t="str">
        <f ca="1">IF(K483&lt;&gt;"",J483*$H$13/12,"")</f>
        <v/>
      </c>
    </row>
    <row r="484" spans="2:12" x14ac:dyDescent="0.3">
      <c r="B484" s="30">
        <f ca="1">IFERROR(IF(YEARFRAC($B$28,IF(DATE(YEAR(B483),MONTH(B483),15)&gt;B483,DATE(YEAR(B483),MONTH(B483),15),DATE(YEAR(B483),MONTH(B483)+1,1)))&gt;$H$16,"",IF(DATE(YEAR(B483),MONTH(B483),15)&gt;B483,DATE(YEAR(B483),MONTH(B483),15),DATE(YEAR(B483),MONTH(B483)+1,1))),"")</f>
        <v>48410</v>
      </c>
      <c r="C484" s="33">
        <f ca="1">IF(B484&lt;&gt;"",IF(AND(MONTH(B484)=1,DAY(B484)=1),C483*(1+$H$10),C483),"")</f>
        <v>101078.00781502559</v>
      </c>
      <c r="D484" s="33">
        <f ca="1">IF(C484&lt;&gt;"",C484*$H$8/24,"")</f>
        <v>252.69501953756398</v>
      </c>
      <c r="E484" s="33">
        <f ca="1">IF(D484&lt;&gt;"",C484*$H$9/24,"")</f>
        <v>126.34750976878199</v>
      </c>
      <c r="F484" s="33">
        <f ca="1">IF(E484&lt;&gt;"",F483*(1+$H$11-$H$13)^YEARFRAC(B483,B484,1)+D484+E484,"")</f>
        <v>263795.80916700594</v>
      </c>
      <c r="G484" s="33">
        <f ca="1">IF(E484&lt;&gt;"",F483*((1+$H$11)^YEARFRAC(B483,B484,1)-(1+$H$11-$H$13)^YEARFRAC(B483,B484,1)),"")</f>
        <v>192.00052663354981</v>
      </c>
      <c r="I484" s="30" t="str">
        <f ca="1">IFERROR(IF(YEARFRAC($I$28,DATE(YEAR(I483),MONTH(I483)+1,1))&gt;$H$17,"",DATE(YEAR(I483),MONTH(I483)+1,1)),"")</f>
        <v/>
      </c>
      <c r="J484" s="33" t="str">
        <f ca="1">IF(I484&lt;&gt;"",(J483-K483)*(1+($H$12-$H$13)/12),"")</f>
        <v/>
      </c>
      <c r="K484" s="33" t="str">
        <f ca="1">IF(J484&lt;&gt;"",-PMT(($H$12-$H$13)/12,12*$H$17,$J$28,0,1),"")</f>
        <v/>
      </c>
      <c r="L484" s="33" t="str">
        <f ca="1">IF(K484&lt;&gt;"",J484*$H$13/12,"")</f>
        <v/>
      </c>
    </row>
    <row r="485" spans="2:12" x14ac:dyDescent="0.3">
      <c r="B485" s="30">
        <f ca="1">IFERROR(IF(YEARFRAC($B$28,IF(DATE(YEAR(B484),MONTH(B484),15)&gt;B484,DATE(YEAR(B484),MONTH(B484),15),DATE(YEAR(B484),MONTH(B484)+1,1)))&gt;$H$16,"",IF(DATE(YEAR(B484),MONTH(B484),15)&gt;B484,DATE(YEAR(B484),MONTH(B484),15),DATE(YEAR(B484),MONTH(B484)+1,1))),"")</f>
        <v>48427</v>
      </c>
      <c r="C485" s="33">
        <f ca="1">IF(B485&lt;&gt;"",IF(AND(MONTH(B485)=1,DAY(B485)=1),C484*(1+$H$10),C484),"")</f>
        <v>101078.00781502559</v>
      </c>
      <c r="D485" s="33">
        <f ca="1">IF(C485&lt;&gt;"",C485*$H$8/24,"")</f>
        <v>252.69501953756398</v>
      </c>
      <c r="E485" s="33">
        <f ca="1">IF(D485&lt;&gt;"",C485*$H$9/24,"")</f>
        <v>126.34750976878199</v>
      </c>
      <c r="F485" s="33">
        <f ca="1">IF(E485&lt;&gt;"",F484*(1+$H$11-$H$13)^YEARFRAC(B484,B485,1)+D485+E485,"")</f>
        <v>264655.85366848874</v>
      </c>
      <c r="G485" s="33">
        <f ca="1">IF(E485&lt;&gt;"",F484*((1+$H$11)^YEARFRAC(B484,B485,1)-(1+$H$11-$H$13)^YEARFRAC(B484,B485,1)),"")</f>
        <v>233.92296345283239</v>
      </c>
      <c r="I485" s="30" t="str">
        <f ca="1">IFERROR(IF(YEARFRAC($I$28,DATE(YEAR(I484),MONTH(I484)+1,1))&gt;$H$17,"",DATE(YEAR(I484),MONTH(I484)+1,1)),"")</f>
        <v/>
      </c>
      <c r="J485" s="33" t="str">
        <f ca="1">IF(I485&lt;&gt;"",(J484-K484)*(1+($H$12-$H$13)/12),"")</f>
        <v/>
      </c>
      <c r="K485" s="33" t="str">
        <f ca="1">IF(J485&lt;&gt;"",-PMT(($H$12-$H$13)/12,12*$H$17,$J$28,0,1),"")</f>
        <v/>
      </c>
      <c r="L485" s="33" t="str">
        <f ca="1">IF(K485&lt;&gt;"",J485*$H$13/12,"")</f>
        <v/>
      </c>
    </row>
    <row r="486" spans="2:12" x14ac:dyDescent="0.3">
      <c r="B486" s="30">
        <f ca="1">IFERROR(IF(YEARFRAC($B$28,IF(DATE(YEAR(B485),MONTH(B485),15)&gt;B485,DATE(YEAR(B485),MONTH(B485),15),DATE(YEAR(B485),MONTH(B485)+1,1)))&gt;$H$16,"",IF(DATE(YEAR(B485),MONTH(B485),15)&gt;B485,DATE(YEAR(B485),MONTH(B485),15),DATE(YEAR(B485),MONTH(B485)+1,1))),"")</f>
        <v>48441</v>
      </c>
      <c r="C486" s="33">
        <f ca="1">IF(B486&lt;&gt;"",IF(AND(MONTH(B486)=1,DAY(B486)=1),C485*(1+$H$10),C485),"")</f>
        <v>101078.00781502559</v>
      </c>
      <c r="D486" s="33">
        <f ca="1">IF(C486&lt;&gt;"",C486*$H$8/24,"")</f>
        <v>252.69501953756398</v>
      </c>
      <c r="E486" s="33">
        <f ca="1">IF(D486&lt;&gt;"",C486*$H$9/24,"")</f>
        <v>126.34750976878199</v>
      </c>
      <c r="F486" s="33">
        <f ca="1">IF(E486&lt;&gt;"",F485*(1+$H$11-$H$13)^YEARFRAC(B485,B486,1)+D486+E486,"")</f>
        <v>265432.24303058517</v>
      </c>
      <c r="G486" s="33">
        <f ca="1">IF(E486&lt;&gt;"",F485*((1+$H$11)^YEARFRAC(B485,B486,1)-(1+$H$11-$H$13)^YEARFRAC(B485,B486,1)),"")</f>
        <v>193.1932987095974</v>
      </c>
      <c r="I486" s="30" t="str">
        <f ca="1">IFERROR(IF(YEARFRAC($I$28,DATE(YEAR(I485),MONTH(I485)+1,1))&gt;$H$17,"",DATE(YEAR(I485),MONTH(I485)+1,1)),"")</f>
        <v/>
      </c>
      <c r="J486" s="33" t="str">
        <f ca="1">IF(I486&lt;&gt;"",(J485-K485)*(1+($H$12-$H$13)/12),"")</f>
        <v/>
      </c>
      <c r="K486" s="33" t="str">
        <f ca="1">IF(J486&lt;&gt;"",-PMT(($H$12-$H$13)/12,12*$H$17,$J$28,0,1),"")</f>
        <v/>
      </c>
      <c r="L486" s="33" t="str">
        <f ca="1">IF(K486&lt;&gt;"",J486*$H$13/12,"")</f>
        <v/>
      </c>
    </row>
    <row r="487" spans="2:12" x14ac:dyDescent="0.3">
      <c r="B487" s="30">
        <f ca="1">IFERROR(IF(YEARFRAC($B$28,IF(DATE(YEAR(B486),MONTH(B486),15)&gt;B486,DATE(YEAR(B486),MONTH(B486),15),DATE(YEAR(B486),MONTH(B486)+1,1)))&gt;$H$16,"",IF(DATE(YEAR(B486),MONTH(B486),15)&gt;B486,DATE(YEAR(B486),MONTH(B486),15),DATE(YEAR(B486),MONTH(B486)+1,1))),"")</f>
        <v>48458</v>
      </c>
      <c r="C487" s="33">
        <f ca="1">IF(B487&lt;&gt;"",IF(AND(MONTH(B487)=1,DAY(B487)=1),C486*(1+$H$10),C486),"")</f>
        <v>101078.00781502559</v>
      </c>
      <c r="D487" s="33">
        <f ca="1">IF(C487&lt;&gt;"",C487*$H$8/24,"")</f>
        <v>252.69501953756398</v>
      </c>
      <c r="E487" s="33">
        <f ca="1">IF(D487&lt;&gt;"",C487*$H$9/24,"")</f>
        <v>126.34750976878199</v>
      </c>
      <c r="F487" s="33">
        <f ca="1">IF(E487&lt;&gt;"",F486*(1+$H$11-$H$13)^YEARFRAC(B486,B487,1)+D487+E487,"")</f>
        <v>266295.27138506476</v>
      </c>
      <c r="G487" s="33">
        <f ca="1">IF(E487&lt;&gt;"",F486*((1+$H$11)^YEARFRAC(B486,B487,1)-(1+$H$11-$H$13)^YEARFRAC(B486,B487,1)),"")</f>
        <v>235.37408377226356</v>
      </c>
      <c r="I487" s="30" t="str">
        <f ca="1">IFERROR(IF(YEARFRAC($I$28,DATE(YEAR(I486),MONTH(I486)+1,1))&gt;$H$17,"",DATE(YEAR(I486),MONTH(I486)+1,1)),"")</f>
        <v/>
      </c>
      <c r="J487" s="33" t="str">
        <f ca="1">IF(I487&lt;&gt;"",(J486-K486)*(1+($H$12-$H$13)/12),"")</f>
        <v/>
      </c>
      <c r="K487" s="33" t="str">
        <f ca="1">IF(J487&lt;&gt;"",-PMT(($H$12-$H$13)/12,12*$H$17,$J$28,0,1),"")</f>
        <v/>
      </c>
      <c r="L487" s="33" t="str">
        <f ca="1">IF(K487&lt;&gt;"",J487*$H$13/12,"")</f>
        <v/>
      </c>
    </row>
    <row r="488" spans="2:12" x14ac:dyDescent="0.3">
      <c r="B488" s="30">
        <f ca="1">IFERROR(IF(YEARFRAC($B$28,IF(DATE(YEAR(B487),MONTH(B487),15)&gt;B487,DATE(YEAR(B487),MONTH(B487),15),DATE(YEAR(B487),MONTH(B487)+1,1)))&gt;$H$16,"",IF(DATE(YEAR(B487),MONTH(B487),15)&gt;B487,DATE(YEAR(B487),MONTH(B487),15),DATE(YEAR(B487),MONTH(B487)+1,1))),"")</f>
        <v>48472</v>
      </c>
      <c r="C488" s="33">
        <f ca="1">IF(B488&lt;&gt;"",IF(AND(MONTH(B488)=1,DAY(B488)=1),C487*(1+$H$10),C487),"")</f>
        <v>101078.00781502559</v>
      </c>
      <c r="D488" s="33">
        <f ca="1">IF(C488&lt;&gt;"",C488*$H$8/24,"")</f>
        <v>252.69501953756398</v>
      </c>
      <c r="E488" s="33">
        <f ca="1">IF(D488&lt;&gt;"",C488*$H$9/24,"")</f>
        <v>126.34750976878199</v>
      </c>
      <c r="F488" s="33">
        <f ca="1">IF(E488&lt;&gt;"",F487*(1+$H$11-$H$13)^YEARFRAC(B487,B488,1)+D488+E488,"")</f>
        <v>267074.12212267308</v>
      </c>
      <c r="G488" s="33">
        <f ca="1">IF(E488&lt;&gt;"",F487*((1+$H$11)^YEARFRAC(B487,B488,1)-(1+$H$11-$H$13)^YEARFRAC(B487,B488,1)),"")</f>
        <v>194.39003973095794</v>
      </c>
      <c r="I488" s="30" t="str">
        <f ca="1">IFERROR(IF(YEARFRAC($I$28,DATE(YEAR(I487),MONTH(I487)+1,1))&gt;$H$17,"",DATE(YEAR(I487),MONTH(I487)+1,1)),"")</f>
        <v/>
      </c>
      <c r="J488" s="33" t="str">
        <f ca="1">IF(I488&lt;&gt;"",(J487-K487)*(1+($H$12-$H$13)/12),"")</f>
        <v/>
      </c>
      <c r="K488" s="33" t="str">
        <f ca="1">IF(J488&lt;&gt;"",-PMT(($H$12-$H$13)/12,12*$H$17,$J$28,0,1),"")</f>
        <v/>
      </c>
      <c r="L488" s="33" t="str">
        <f ca="1">IF(K488&lt;&gt;"",J488*$H$13/12,"")</f>
        <v/>
      </c>
    </row>
    <row r="489" spans="2:12" x14ac:dyDescent="0.3">
      <c r="B489" s="30">
        <f ca="1">IFERROR(IF(YEARFRAC($B$28,IF(DATE(YEAR(B488),MONTH(B488),15)&gt;B488,DATE(YEAR(B488),MONTH(B488),15),DATE(YEAR(B488),MONTH(B488)+1,1)))&gt;$H$16,"",IF(DATE(YEAR(B488),MONTH(B488),15)&gt;B488,DATE(YEAR(B488),MONTH(B488),15),DATE(YEAR(B488),MONTH(B488)+1,1))),"")</f>
        <v>48488</v>
      </c>
      <c r="C489" s="33">
        <f ca="1">IF(B489&lt;&gt;"",IF(AND(MONTH(B489)=1,DAY(B489)=1),C488*(1+$H$10),C488),"")</f>
        <v>101078.00781502559</v>
      </c>
      <c r="D489" s="33">
        <f ca="1">IF(C489&lt;&gt;"",C489*$H$8/24,"")</f>
        <v>252.69501953756398</v>
      </c>
      <c r="E489" s="33">
        <f ca="1">IF(D489&lt;&gt;"",C489*$H$9/24,"")</f>
        <v>126.34750976878199</v>
      </c>
      <c r="F489" s="33">
        <f ca="1">IF(E489&lt;&gt;"",F488*(1+$H$11-$H$13)^YEARFRAC(B488,B489,1)+D489+E489,"")</f>
        <v>267911.47383548284</v>
      </c>
      <c r="G489" s="33">
        <f ca="1">IF(E489&lt;&gt;"",F488*((1+$H$11)^YEARFRAC(B488,B489,1)-(1+$H$11-$H$13)^YEARFRAC(B488,B489,1)),"")</f>
        <v>222.86916920698653</v>
      </c>
      <c r="I489" s="30" t="str">
        <f ca="1">IFERROR(IF(YEARFRAC($I$28,DATE(YEAR(I488),MONTH(I488)+1,1))&gt;$H$17,"",DATE(YEAR(I488),MONTH(I488)+1,1)),"")</f>
        <v/>
      </c>
      <c r="J489" s="33" t="str">
        <f ca="1">IF(I489&lt;&gt;"",(J488-K488)*(1+($H$12-$H$13)/12),"")</f>
        <v/>
      </c>
      <c r="K489" s="33" t="str">
        <f ca="1">IF(J489&lt;&gt;"",-PMT(($H$12-$H$13)/12,12*$H$17,$J$28,0,1),"")</f>
        <v/>
      </c>
      <c r="L489" s="33" t="str">
        <f ca="1">IF(K489&lt;&gt;"",J489*$H$13/12,"")</f>
        <v/>
      </c>
    </row>
    <row r="490" spans="2:12" x14ac:dyDescent="0.3">
      <c r="B490" s="30">
        <f ca="1">IFERROR(IF(YEARFRAC($B$28,IF(DATE(YEAR(B489),MONTH(B489),15)&gt;B489,DATE(YEAR(B489),MONTH(B489),15),DATE(YEAR(B489),MONTH(B489)+1,1)))&gt;$H$16,"",IF(DATE(YEAR(B489),MONTH(B489),15)&gt;B489,DATE(YEAR(B489),MONTH(B489),15),DATE(YEAR(B489),MONTH(B489)+1,1))),"")</f>
        <v>48502</v>
      </c>
      <c r="C490" s="33">
        <f ca="1">IF(B490&lt;&gt;"",IF(AND(MONTH(B490)=1,DAY(B490)=1),C489*(1+$H$10),C489),"")</f>
        <v>101078.00781502559</v>
      </c>
      <c r="D490" s="33">
        <f ca="1">IF(C490&lt;&gt;"",C490*$H$8/24,"")</f>
        <v>252.69501953756398</v>
      </c>
      <c r="E490" s="33">
        <f ca="1">IF(D490&lt;&gt;"",C490*$H$9/24,"")</f>
        <v>126.34750976878199</v>
      </c>
      <c r="F490" s="33">
        <f ca="1">IF(E490&lt;&gt;"",F489*(1+$H$11-$H$13)^YEARFRAC(B489,B490,1)+D490+E490,"")</f>
        <v>268692.75109385734</v>
      </c>
      <c r="G490" s="33">
        <f ca="1">IF(E490&lt;&gt;"",F489*((1+$H$11)^YEARFRAC(B489,B490,1)-(1+$H$11-$H$13)^YEARFRAC(B489,B490,1)),"")</f>
        <v>195.56983408823643</v>
      </c>
      <c r="I490" s="30" t="str">
        <f ca="1">IFERROR(IF(YEARFRAC($I$28,DATE(YEAR(I489),MONTH(I489)+1,1))&gt;$H$17,"",DATE(YEAR(I489),MONTH(I489)+1,1)),"")</f>
        <v/>
      </c>
      <c r="J490" s="33" t="str">
        <f ca="1">IF(I490&lt;&gt;"",(J489-K489)*(1+($H$12-$H$13)/12),"")</f>
        <v/>
      </c>
      <c r="K490" s="33" t="str">
        <f ca="1">IF(J490&lt;&gt;"",-PMT(($H$12-$H$13)/12,12*$H$17,$J$28,0,1),"")</f>
        <v/>
      </c>
      <c r="L490" s="33" t="str">
        <f ca="1">IF(K490&lt;&gt;"",J490*$H$13/12,"")</f>
        <v/>
      </c>
    </row>
    <row r="491" spans="2:12" x14ac:dyDescent="0.3">
      <c r="B491" s="30">
        <f ca="1">IFERROR(IF(YEARFRAC($B$28,IF(DATE(YEAR(B490),MONTH(B490),15)&gt;B490,DATE(YEAR(B490),MONTH(B490),15),DATE(YEAR(B490),MONTH(B490)+1,1)))&gt;$H$16,"",IF(DATE(YEAR(B490),MONTH(B490),15)&gt;B490,DATE(YEAR(B490),MONTH(B490),15),DATE(YEAR(B490),MONTH(B490)+1,1))),"")</f>
        <v>48519</v>
      </c>
      <c r="C491" s="33">
        <f ca="1">IF(B491&lt;&gt;"",IF(AND(MONTH(B491)=1,DAY(B491)=1),C490*(1+$H$10),C490),"")</f>
        <v>101078.00781502559</v>
      </c>
      <c r="D491" s="33">
        <f ca="1">IF(C491&lt;&gt;"",C491*$H$8/24,"")</f>
        <v>252.69501953756398</v>
      </c>
      <c r="E491" s="33">
        <f ca="1">IF(D491&lt;&gt;"",C491*$H$9/24,"")</f>
        <v>126.34750976878199</v>
      </c>
      <c r="F491" s="33">
        <f ca="1">IF(E491&lt;&gt;"",F490*(1+$H$11-$H$13)^YEARFRAC(B490,B491,1)+D491+E491,"")</f>
        <v>269561.72461787425</v>
      </c>
      <c r="G491" s="33">
        <f ca="1">IF(E491&lt;&gt;"",F490*((1+$H$11)^YEARFRAC(B490,B491,1)-(1+$H$11-$H$13)^YEARFRAC(B490,B491,1)),"")</f>
        <v>238.26536438407805</v>
      </c>
      <c r="I491" s="30" t="str">
        <f ca="1">IFERROR(IF(YEARFRAC($I$28,DATE(YEAR(I490),MONTH(I490)+1,1))&gt;$H$17,"",DATE(YEAR(I490),MONTH(I490)+1,1)),"")</f>
        <v/>
      </c>
      <c r="J491" s="33" t="str">
        <f ca="1">IF(I491&lt;&gt;"",(J490-K490)*(1+($H$12-$H$13)/12),"")</f>
        <v/>
      </c>
      <c r="K491" s="33" t="str">
        <f ca="1">IF(J491&lt;&gt;"",-PMT(($H$12-$H$13)/12,12*$H$17,$J$28,0,1),"")</f>
        <v/>
      </c>
      <c r="L491" s="33" t="str">
        <f ca="1">IF(K491&lt;&gt;"",J491*$H$13/12,"")</f>
        <v/>
      </c>
    </row>
    <row r="492" spans="2:12" x14ac:dyDescent="0.3">
      <c r="B492" s="30">
        <f ca="1">IFERROR(IF(YEARFRAC($B$28,IF(DATE(YEAR(B491),MONTH(B491),15)&gt;B491,DATE(YEAR(B491),MONTH(B491),15),DATE(YEAR(B491),MONTH(B491)+1,1)))&gt;$H$16,"",IF(DATE(YEAR(B491),MONTH(B491),15)&gt;B491,DATE(YEAR(B491),MONTH(B491),15),DATE(YEAR(B491),MONTH(B491)+1,1))),"")</f>
        <v>48533</v>
      </c>
      <c r="C492" s="33">
        <f ca="1">IF(B492&lt;&gt;"",IF(AND(MONTH(B492)=1,DAY(B492)=1),C491*(1+$H$10),C491),"")</f>
        <v>101078.00781502559</v>
      </c>
      <c r="D492" s="33">
        <f ca="1">IF(C492&lt;&gt;"",C492*$H$8/24,"")</f>
        <v>252.69501953756398</v>
      </c>
      <c r="E492" s="33">
        <f ca="1">IF(D492&lt;&gt;"",C492*$H$9/24,"")</f>
        <v>126.34750976878199</v>
      </c>
      <c r="F492" s="33">
        <f ca="1">IF(E492&lt;&gt;"",F491*(1+$H$11-$H$13)^YEARFRAC(B491,B492,1)+D492+E492,"")</f>
        <v>270345.4795162201</v>
      </c>
      <c r="G492" s="33">
        <f ca="1">IF(E492&lt;&gt;"",F491*((1+$H$11)^YEARFRAC(B491,B492,1)-(1+$H$11-$H$13)^YEARFRAC(B491,B492,1)),"")</f>
        <v>196.77448302355771</v>
      </c>
      <c r="I492" s="30" t="str">
        <f ca="1">IFERROR(IF(YEARFRAC($I$28,DATE(YEAR(I491),MONTH(I491)+1,1))&gt;$H$17,"",DATE(YEAR(I491),MONTH(I491)+1,1)),"")</f>
        <v/>
      </c>
      <c r="J492" s="33" t="str">
        <f ca="1">IF(I492&lt;&gt;"",(J491-K491)*(1+($H$12-$H$13)/12),"")</f>
        <v/>
      </c>
      <c r="K492" s="33" t="str">
        <f ca="1">IF(J492&lt;&gt;"",-PMT(($H$12-$H$13)/12,12*$H$17,$J$28,0,1),"")</f>
        <v/>
      </c>
      <c r="L492" s="33" t="str">
        <f ca="1">IF(K492&lt;&gt;"",J492*$H$13/12,"")</f>
        <v/>
      </c>
    </row>
    <row r="493" spans="2:12" x14ac:dyDescent="0.3">
      <c r="B493" s="30">
        <f ca="1">IFERROR(IF(YEARFRAC($B$28,IF(DATE(YEAR(B492),MONTH(B492),15)&gt;B492,DATE(YEAR(B492),MONTH(B492),15),DATE(YEAR(B492),MONTH(B492)+1,1)))&gt;$H$16,"",IF(DATE(YEAR(B492),MONTH(B492),15)&gt;B492,DATE(YEAR(B492),MONTH(B492),15),DATE(YEAR(B492),MONTH(B492)+1,1))),"")</f>
        <v>48549</v>
      </c>
      <c r="C493" s="33">
        <f ca="1">IF(B493&lt;&gt;"",IF(AND(MONTH(B493)=1,DAY(B493)=1),C492*(1+$H$10),C492),"")</f>
        <v>101078.00781502559</v>
      </c>
      <c r="D493" s="33">
        <f ca="1">IF(C493&lt;&gt;"",C493*$H$8/24,"")</f>
        <v>252.69501953756398</v>
      </c>
      <c r="E493" s="33">
        <f ca="1">IF(D493&lt;&gt;"",C493*$H$9/24,"")</f>
        <v>126.34750976878199</v>
      </c>
      <c r="F493" s="33">
        <f ca="1">IF(E493&lt;&gt;"",F492*(1+$H$11-$H$13)^YEARFRAC(B492,B493,1)+D493+E493,"")</f>
        <v>271188.44500068272</v>
      </c>
      <c r="G493" s="33">
        <f ca="1">IF(E493&lt;&gt;"",F492*((1+$H$11)^YEARFRAC(B492,B493,1)-(1+$H$11-$H$13)^YEARFRAC(B492,B493,1)),"")</f>
        <v>225.599065681734</v>
      </c>
      <c r="I493" s="30" t="str">
        <f ca="1">IFERROR(IF(YEARFRAC($I$28,DATE(YEAR(I492),MONTH(I492)+1,1))&gt;$H$17,"",DATE(YEAR(I492),MONTH(I492)+1,1)),"")</f>
        <v/>
      </c>
      <c r="J493" s="33" t="str">
        <f ca="1">IF(I493&lt;&gt;"",(J492-K492)*(1+($H$12-$H$13)/12),"")</f>
        <v/>
      </c>
      <c r="K493" s="33" t="str">
        <f ca="1">IF(J493&lt;&gt;"",-PMT(($H$12-$H$13)/12,12*$H$17,$J$28,0,1),"")</f>
        <v/>
      </c>
      <c r="L493" s="33" t="str">
        <f ca="1">IF(K493&lt;&gt;"",J493*$H$13/12,"")</f>
        <v/>
      </c>
    </row>
    <row r="494" spans="2:12" x14ac:dyDescent="0.3">
      <c r="B494" s="30">
        <f ca="1">IFERROR(IF(YEARFRAC($B$28,IF(DATE(YEAR(B493),MONTH(B493),15)&gt;B493,DATE(YEAR(B493),MONTH(B493),15),DATE(YEAR(B493),MONTH(B493)+1,1)))&gt;$H$16,"",IF(DATE(YEAR(B493),MONTH(B493),15)&gt;B493,DATE(YEAR(B493),MONTH(B493),15),DATE(YEAR(B493),MONTH(B493)+1,1))),"")</f>
        <v>48563</v>
      </c>
      <c r="C494" s="33">
        <f ca="1">IF(B494&lt;&gt;"",IF(AND(MONTH(B494)=1,DAY(B494)=1),C493*(1+$H$10),C493),"")</f>
        <v>101078.00781502559</v>
      </c>
      <c r="D494" s="33">
        <f ca="1">IF(C494&lt;&gt;"",C494*$H$8/24,"")</f>
        <v>252.69501953756398</v>
      </c>
      <c r="E494" s="33">
        <f ca="1">IF(D494&lt;&gt;"",C494*$H$9/24,"")</f>
        <v>126.34750976878199</v>
      </c>
      <c r="F494" s="33">
        <f ca="1">IF(E494&lt;&gt;"",F493*(1+$H$11-$H$13)^YEARFRAC(B493,B494,1)+D494+E494,"")</f>
        <v>271974.64221112174</v>
      </c>
      <c r="G494" s="33">
        <f ca="1">IF(E494&lt;&gt;"",F493*((1+$H$11)^YEARFRAC(B493,B494,1)-(1+$H$11-$H$13)^YEARFRAC(B493,B494,1)),"")</f>
        <v>197.96195525391531</v>
      </c>
      <c r="I494" s="30" t="str">
        <f ca="1">IFERROR(IF(YEARFRAC($I$28,DATE(YEAR(I493),MONTH(I493)+1,1))&gt;$H$17,"",DATE(YEAR(I493),MONTH(I493)+1,1)),"")</f>
        <v/>
      </c>
      <c r="J494" s="33" t="str">
        <f ca="1">IF(I494&lt;&gt;"",(J493-K493)*(1+($H$12-$H$13)/12),"")</f>
        <v/>
      </c>
      <c r="K494" s="33" t="str">
        <f ca="1">IF(J494&lt;&gt;"",-PMT(($H$12-$H$13)/12,12*$H$17,$J$28,0,1),"")</f>
        <v/>
      </c>
      <c r="L494" s="33" t="str">
        <f ca="1">IF(K494&lt;&gt;"",J494*$H$13/12,"")</f>
        <v/>
      </c>
    </row>
    <row r="495" spans="2:12" x14ac:dyDescent="0.3">
      <c r="B495" s="30">
        <f ca="1">IFERROR(IF(YEARFRAC($B$28,IF(DATE(YEAR(B494),MONTH(B494),15)&gt;B494,DATE(YEAR(B494),MONTH(B494),15),DATE(YEAR(B494),MONTH(B494)+1,1)))&gt;$H$16,"",IF(DATE(YEAR(B494),MONTH(B494),15)&gt;B494,DATE(YEAR(B494),MONTH(B494),15),DATE(YEAR(B494),MONTH(B494)+1,1))),"")</f>
        <v>48580</v>
      </c>
      <c r="C495" s="33">
        <f ca="1">IF(B495&lt;&gt;"",IF(AND(MONTH(B495)=1,DAY(B495)=1),C494*(1+$H$10),C494),"")</f>
        <v>106131.90820577687</v>
      </c>
      <c r="D495" s="33">
        <f ca="1">IF(C495&lt;&gt;"",C495*$H$8/24,"")</f>
        <v>265.32977051444215</v>
      </c>
      <c r="E495" s="33">
        <f ca="1">IF(D495&lt;&gt;"",C495*$H$9/24,"")</f>
        <v>132.66488525722107</v>
      </c>
      <c r="F495" s="33">
        <f ca="1">IF(E495&lt;&gt;"",F494*(1+$H$11-$H$13)^YEARFRAC(B494,B495,1)+D495+E495,"")</f>
        <v>272869.91193372215</v>
      </c>
      <c r="G495" s="33">
        <f ca="1">IF(E495&lt;&gt;"",F494*((1+$H$11)^YEARFRAC(B494,B495,1)-(1+$H$11-$H$13)^YEARFRAC(B494,B495,1)),"")</f>
        <v>241.83786183443141</v>
      </c>
      <c r="I495" s="30" t="str">
        <f ca="1">IFERROR(IF(YEARFRAC($I$28,DATE(YEAR(I494),MONTH(I494)+1,1))&gt;$H$17,"",DATE(YEAR(I494),MONTH(I494)+1,1)),"")</f>
        <v/>
      </c>
      <c r="J495" s="33" t="str">
        <f ca="1">IF(I495&lt;&gt;"",(J494-K494)*(1+($H$12-$H$13)/12),"")</f>
        <v/>
      </c>
      <c r="K495" s="33" t="str">
        <f ca="1">IF(J495&lt;&gt;"",-PMT(($H$12-$H$13)/12,12*$H$17,$J$28,0,1),"")</f>
        <v/>
      </c>
      <c r="L495" s="33" t="str">
        <f ca="1">IF(K495&lt;&gt;"",J495*$H$13/12,"")</f>
        <v/>
      </c>
    </row>
    <row r="496" spans="2:12" x14ac:dyDescent="0.3">
      <c r="B496" s="30">
        <f ca="1">IFERROR(IF(YEARFRAC($B$28,IF(DATE(YEAR(B495),MONTH(B495),15)&gt;B495,DATE(YEAR(B495),MONTH(B495),15),DATE(YEAR(B495),MONTH(B495)+1,1)))&gt;$H$16,"",IF(DATE(YEAR(B495),MONTH(B495),15)&gt;B495,DATE(YEAR(B495),MONTH(B495),15),DATE(YEAR(B495),MONTH(B495)+1,1))),"")</f>
        <v>48594</v>
      </c>
      <c r="C496" s="33">
        <f ca="1">IF(B496&lt;&gt;"",IF(AND(MONTH(B496)=1,DAY(B496)=1),C495*(1+$H$10),C495),"")</f>
        <v>106131.90820577687</v>
      </c>
      <c r="D496" s="33">
        <f ca="1">IF(C496&lt;&gt;"",C496*$H$8/24,"")</f>
        <v>265.32977051444215</v>
      </c>
      <c r="E496" s="33">
        <f ca="1">IF(D496&lt;&gt;"",C496*$H$9/24,"")</f>
        <v>132.66488525722107</v>
      </c>
      <c r="F496" s="33">
        <f ca="1">IF(E496&lt;&gt;"",F495*(1+$H$11-$H$13)^YEARFRAC(B495,B496,1)+D496+E496,"")</f>
        <v>273678.70903084386</v>
      </c>
      <c r="G496" s="33">
        <f ca="1">IF(E496&lt;&gt;"",F495*((1+$H$11)^YEARFRAC(B495,B496,1)-(1+$H$11-$H$13)^YEARFRAC(B495,B496,1)),"")</f>
        <v>199.73613604138686</v>
      </c>
      <c r="I496" s="30" t="str">
        <f ca="1">IFERROR(IF(YEARFRAC($I$28,DATE(YEAR(I495),MONTH(I495)+1,1))&gt;$H$17,"",DATE(YEAR(I495),MONTH(I495)+1,1)),"")</f>
        <v/>
      </c>
      <c r="J496" s="33" t="str">
        <f ca="1">IF(I496&lt;&gt;"",(J495-K495)*(1+($H$12-$H$13)/12),"")</f>
        <v/>
      </c>
      <c r="K496" s="33" t="str">
        <f ca="1">IF(J496&lt;&gt;"",-PMT(($H$12-$H$13)/12,12*$H$17,$J$28,0,1),"")</f>
        <v/>
      </c>
      <c r="L496" s="33" t="str">
        <f ca="1">IF(K496&lt;&gt;"",J496*$H$13/12,"")</f>
        <v/>
      </c>
    </row>
    <row r="497" spans="2:12" x14ac:dyDescent="0.3">
      <c r="B497" s="30">
        <f ca="1">IFERROR(IF(YEARFRAC($B$28,IF(DATE(YEAR(B496),MONTH(B496),15)&gt;B496,DATE(YEAR(B496),MONTH(B496),15),DATE(YEAR(B496),MONTH(B496)+1,1)))&gt;$H$16,"",IF(DATE(YEAR(B496),MONTH(B496),15)&gt;B496,DATE(YEAR(B496),MONTH(B496),15),DATE(YEAR(B496),MONTH(B496)+1,1))),"")</f>
        <v>48611</v>
      </c>
      <c r="C497" s="33">
        <f ca="1">IF(B497&lt;&gt;"",IF(AND(MONTH(B497)=1,DAY(B497)=1),C496*(1+$H$10),C496),"")</f>
        <v>106131.90820577687</v>
      </c>
      <c r="D497" s="33">
        <f ca="1">IF(C497&lt;&gt;"",C497*$H$8/24,"")</f>
        <v>265.32977051444215</v>
      </c>
      <c r="E497" s="33">
        <f ca="1">IF(D497&lt;&gt;"",C497*$H$9/24,"")</f>
        <v>132.66488525722107</v>
      </c>
      <c r="F497" s="33">
        <f ca="1">IF(E497&lt;&gt;"",F496*(1+$H$11-$H$13)^YEARFRAC(B496,B497,1)+D497+E497,"")</f>
        <v>274577.09444810892</v>
      </c>
      <c r="G497" s="33">
        <f ca="1">IF(E497&lt;&gt;"",F496*((1+$H$11)^YEARFRAC(B496,B497,1)-(1+$H$11-$H$13)^YEARFRAC(B496,B497,1)),"")</f>
        <v>243.35310558198893</v>
      </c>
      <c r="I497" s="30" t="str">
        <f ca="1">IFERROR(IF(YEARFRAC($I$28,DATE(YEAR(I496),MONTH(I496)+1,1))&gt;$H$17,"",DATE(YEAR(I496),MONTH(I496)+1,1)),"")</f>
        <v/>
      </c>
      <c r="J497" s="33" t="str">
        <f ca="1">IF(I497&lt;&gt;"",(J496-K496)*(1+($H$12-$H$13)/12),"")</f>
        <v/>
      </c>
      <c r="K497" s="33" t="str">
        <f ca="1">IF(J497&lt;&gt;"",-PMT(($H$12-$H$13)/12,12*$H$17,$J$28,0,1),"")</f>
        <v/>
      </c>
      <c r="L497" s="33" t="str">
        <f ca="1">IF(K497&lt;&gt;"",J497*$H$13/12,"")</f>
        <v/>
      </c>
    </row>
    <row r="498" spans="2:12" x14ac:dyDescent="0.3">
      <c r="B498" s="30">
        <f ca="1">IFERROR(IF(YEARFRAC($B$28,IF(DATE(YEAR(B497),MONTH(B497),15)&gt;B497,DATE(YEAR(B497),MONTH(B497),15),DATE(YEAR(B497),MONTH(B497)+1,1)))&gt;$H$16,"",IF(DATE(YEAR(B497),MONTH(B497),15)&gt;B497,DATE(YEAR(B497),MONTH(B497),15),DATE(YEAR(B497),MONTH(B497)+1,1))),"")</f>
        <v>48625</v>
      </c>
      <c r="C498" s="33">
        <f ca="1">IF(B498&lt;&gt;"",IF(AND(MONTH(B498)=1,DAY(B498)=1),C497*(1+$H$10),C497),"")</f>
        <v>106131.90820577687</v>
      </c>
      <c r="D498" s="33">
        <f ca="1">IF(C498&lt;&gt;"",C498*$H$8/24,"")</f>
        <v>265.32977051444215</v>
      </c>
      <c r="E498" s="33">
        <f ca="1">IF(D498&lt;&gt;"",C498*$H$9/24,"")</f>
        <v>132.66488525722107</v>
      </c>
      <c r="F498" s="33">
        <f ca="1">IF(E498&lt;&gt;"",F497*(1+$H$11-$H$13)^YEARFRAC(B497,B498,1)+D498+E498,"")</f>
        <v>275388.46168841631</v>
      </c>
      <c r="G498" s="33">
        <f ca="1">IF(E498&lt;&gt;"",F497*((1+$H$11)^YEARFRAC(B497,B498,1)-(1+$H$11-$H$13)^YEARFRAC(B497,B498,1)),"")</f>
        <v>200.98576461540074</v>
      </c>
      <c r="I498" s="30" t="str">
        <f ca="1">IFERROR(IF(YEARFRAC($I$28,DATE(YEAR(I497),MONTH(I497)+1,1))&gt;$H$17,"",DATE(YEAR(I497),MONTH(I497)+1,1)),"")</f>
        <v/>
      </c>
      <c r="J498" s="33" t="str">
        <f ca="1">IF(I498&lt;&gt;"",(J497-K497)*(1+($H$12-$H$13)/12),"")</f>
        <v/>
      </c>
      <c r="K498" s="33" t="str">
        <f ca="1">IF(J498&lt;&gt;"",-PMT(($H$12-$H$13)/12,12*$H$17,$J$28,0,1),"")</f>
        <v/>
      </c>
      <c r="L498" s="33" t="str">
        <f ca="1">IF(K498&lt;&gt;"",J498*$H$13/12,"")</f>
        <v/>
      </c>
    </row>
    <row r="499" spans="2:12" x14ac:dyDescent="0.3">
      <c r="B499" s="30">
        <f ca="1">IFERROR(IF(YEARFRAC($B$28,IF(DATE(YEAR(B498),MONTH(B498),15)&gt;B498,DATE(YEAR(B498),MONTH(B498),15),DATE(YEAR(B498),MONTH(B498)+1,1)))&gt;$H$16,"",IF(DATE(YEAR(B498),MONTH(B498),15)&gt;B498,DATE(YEAR(B498),MONTH(B498),15),DATE(YEAR(B498),MONTH(B498)+1,1))),"")</f>
        <v>48639</v>
      </c>
      <c r="C499" s="33">
        <f ca="1">IF(B499&lt;&gt;"",IF(AND(MONTH(B499)=1,DAY(B499)=1),C498*(1+$H$10),C498),"")</f>
        <v>106131.90820577687</v>
      </c>
      <c r="D499" s="33">
        <f ca="1">IF(C499&lt;&gt;"",C499*$H$8/24,"")</f>
        <v>265.32977051444215</v>
      </c>
      <c r="E499" s="33">
        <f ca="1">IF(D499&lt;&gt;"",C499*$H$9/24,"")</f>
        <v>132.66488525722107</v>
      </c>
      <c r="F499" s="33">
        <f ca="1">IF(E499&lt;&gt;"",F498*(1+$H$11-$H$13)^YEARFRAC(B498,B499,1)+D499+E499,"")</f>
        <v>276201.05043255602</v>
      </c>
      <c r="G499" s="33">
        <f ca="1">IF(E499&lt;&gt;"",F498*((1+$H$11)^YEARFRAC(B498,B499,1)-(1+$H$11-$H$13)^YEARFRAC(B498,B499,1)),"")</f>
        <v>201.5796716399646</v>
      </c>
      <c r="I499" s="30" t="str">
        <f ca="1">IFERROR(IF(YEARFRAC($I$28,DATE(YEAR(I498),MONTH(I498)+1,1))&gt;$H$17,"",DATE(YEAR(I498),MONTH(I498)+1,1)),"")</f>
        <v/>
      </c>
      <c r="J499" s="33" t="str">
        <f ca="1">IF(I499&lt;&gt;"",(J498-K498)*(1+($H$12-$H$13)/12),"")</f>
        <v/>
      </c>
      <c r="K499" s="33" t="str">
        <f ca="1">IF(J499&lt;&gt;"",-PMT(($H$12-$H$13)/12,12*$H$17,$J$28,0,1),"")</f>
        <v/>
      </c>
      <c r="L499" s="33" t="str">
        <f ca="1">IF(K499&lt;&gt;"",J499*$H$13/12,"")</f>
        <v/>
      </c>
    </row>
    <row r="500" spans="2:12" x14ac:dyDescent="0.3">
      <c r="B500" s="30">
        <f ca="1">IFERROR(IF(YEARFRAC($B$28,IF(DATE(YEAR(B499),MONTH(B499),15)&gt;B499,DATE(YEAR(B499),MONTH(B499),15),DATE(YEAR(B499),MONTH(B499)+1,1)))&gt;$H$16,"",IF(DATE(YEAR(B499),MONTH(B499),15)&gt;B499,DATE(YEAR(B499),MONTH(B499),15),DATE(YEAR(B499),MONTH(B499)+1,1))),"")</f>
        <v>48653</v>
      </c>
      <c r="C500" s="33">
        <f ca="1">IF(B500&lt;&gt;"",IF(AND(MONTH(B500)=1,DAY(B500)=1),C499*(1+$H$10),C499),"")</f>
        <v>106131.90820577687</v>
      </c>
      <c r="D500" s="33">
        <f ca="1">IF(C500&lt;&gt;"",C500*$H$8/24,"")</f>
        <v>265.32977051444215</v>
      </c>
      <c r="E500" s="33">
        <f ca="1">IF(D500&lt;&gt;"",C500*$H$9/24,"")</f>
        <v>132.66488525722107</v>
      </c>
      <c r="F500" s="33">
        <f ca="1">IF(E500&lt;&gt;"",F499*(1+$H$11-$H$13)^YEARFRAC(B499,B500,1)+D500+E500,"")</f>
        <v>277014.86251948768</v>
      </c>
      <c r="G500" s="33">
        <f ca="1">IF(E500&lt;&gt;"",F499*((1+$H$11)^YEARFRAC(B499,B500,1)-(1+$H$11-$H$13)^YEARFRAC(B499,B500,1)),"")</f>
        <v>202.17447278456501</v>
      </c>
      <c r="I500" s="30" t="str">
        <f ca="1">IFERROR(IF(YEARFRAC($I$28,DATE(YEAR(I499),MONTH(I499)+1,1))&gt;$H$17,"",DATE(YEAR(I499),MONTH(I499)+1,1)),"")</f>
        <v/>
      </c>
      <c r="J500" s="33" t="str">
        <f ca="1">IF(I500&lt;&gt;"",(J499-K499)*(1+($H$12-$H$13)/12),"")</f>
        <v/>
      </c>
      <c r="K500" s="33" t="str">
        <f ca="1">IF(J500&lt;&gt;"",-PMT(($H$12-$H$13)/12,12*$H$17,$J$28,0,1),"")</f>
        <v/>
      </c>
      <c r="L500" s="33" t="str">
        <f ca="1">IF(K500&lt;&gt;"",J500*$H$13/12,"")</f>
        <v/>
      </c>
    </row>
    <row r="501" spans="2:12" x14ac:dyDescent="0.3">
      <c r="B501" s="30">
        <f ca="1">IFERROR(IF(YEARFRAC($B$28,IF(DATE(YEAR(B500),MONTH(B500),15)&gt;B500,DATE(YEAR(B500),MONTH(B500),15),DATE(YEAR(B500),MONTH(B500)+1,1)))&gt;$H$16,"",IF(DATE(YEAR(B500),MONTH(B500),15)&gt;B500,DATE(YEAR(B500),MONTH(B500),15),DATE(YEAR(B500),MONTH(B500)+1,1))),"")</f>
        <v>48670</v>
      </c>
      <c r="C501" s="33">
        <f ca="1">IF(B501&lt;&gt;"",IF(AND(MONTH(B501)=1,DAY(B501)=1),C500*(1+$H$10),C500),"")</f>
        <v>106131.90820577687</v>
      </c>
      <c r="D501" s="33">
        <f ca="1">IF(C501&lt;&gt;"",C501*$H$8/24,"")</f>
        <v>265.32977051444215</v>
      </c>
      <c r="E501" s="33">
        <f ca="1">IF(D501&lt;&gt;"",C501*$H$9/24,"")</f>
        <v>132.66488525722107</v>
      </c>
      <c r="F501" s="33">
        <f ca="1">IF(E501&lt;&gt;"",F500*(1+$H$11-$H$13)^YEARFRAC(B500,B501,1)+D501+E501,"")</f>
        <v>277919.34771846596</v>
      </c>
      <c r="G501" s="33">
        <f ca="1">IF(E501&lt;&gt;"",F500*((1+$H$11)^YEARFRAC(B500,B501,1)-(1+$H$11-$H$13)^YEARFRAC(B500,B501,1)),"")</f>
        <v>246.31958885368604</v>
      </c>
      <c r="I501" s="30" t="str">
        <f ca="1">IFERROR(IF(YEARFRAC($I$28,DATE(YEAR(I500),MONTH(I500)+1,1))&gt;$H$17,"",DATE(YEAR(I500),MONTH(I500)+1,1)),"")</f>
        <v/>
      </c>
      <c r="J501" s="33" t="str">
        <f ca="1">IF(I501&lt;&gt;"",(J500-K500)*(1+($H$12-$H$13)/12),"")</f>
        <v/>
      </c>
      <c r="K501" s="33" t="str">
        <f ca="1">IF(J501&lt;&gt;"",-PMT(($H$12-$H$13)/12,12*$H$17,$J$28,0,1),"")</f>
        <v/>
      </c>
      <c r="L501" s="33" t="str">
        <f ca="1">IF(K501&lt;&gt;"",J501*$H$13/12,"")</f>
        <v/>
      </c>
    </row>
    <row r="502" spans="2:12" x14ac:dyDescent="0.3">
      <c r="B502" s="30">
        <f ca="1">IFERROR(IF(YEARFRAC($B$28,IF(DATE(YEAR(B501),MONTH(B501),15)&gt;B501,DATE(YEAR(B501),MONTH(B501),15),DATE(YEAR(B501),MONTH(B501)+1,1)))&gt;$H$16,"",IF(DATE(YEAR(B501),MONTH(B501),15)&gt;B501,DATE(YEAR(B501),MONTH(B501),15),DATE(YEAR(B501),MONTH(B501)+1,1))),"")</f>
        <v>48684</v>
      </c>
      <c r="C502" s="33">
        <f ca="1">IF(B502&lt;&gt;"",IF(AND(MONTH(B502)=1,DAY(B502)=1),C501*(1+$H$10),C501),"")</f>
        <v>106131.90820577687</v>
      </c>
      <c r="D502" s="33">
        <f ca="1">IF(C502&lt;&gt;"",C502*$H$8/24,"")</f>
        <v>265.32977051444215</v>
      </c>
      <c r="E502" s="33">
        <f ca="1">IF(D502&lt;&gt;"",C502*$H$9/24,"")</f>
        <v>132.66488525722107</v>
      </c>
      <c r="F502" s="33">
        <f ca="1">IF(E502&lt;&gt;"",F501*(1+$H$11-$H$13)^YEARFRAC(B501,B502,1)+D502+E502,"")</f>
        <v>278735.74668174109</v>
      </c>
      <c r="G502" s="33">
        <f ca="1">IF(E502&lt;&gt;"",F501*((1+$H$11)^YEARFRAC(B501,B502,1)-(1+$H$11-$H$13)^YEARFRAC(B501,B502,1)),"")</f>
        <v>203.43223718235402</v>
      </c>
      <c r="I502" s="30" t="str">
        <f ca="1">IFERROR(IF(YEARFRAC($I$28,DATE(YEAR(I501),MONTH(I501)+1,1))&gt;$H$17,"",DATE(YEAR(I501),MONTH(I501)+1,1)),"")</f>
        <v/>
      </c>
      <c r="J502" s="33" t="str">
        <f ca="1">IF(I502&lt;&gt;"",(J501-K501)*(1+($H$12-$H$13)/12),"")</f>
        <v/>
      </c>
      <c r="K502" s="33" t="str">
        <f ca="1">IF(J502&lt;&gt;"",-PMT(($H$12-$H$13)/12,12*$H$17,$J$28,0,1),"")</f>
        <v/>
      </c>
      <c r="L502" s="33" t="str">
        <f ca="1">IF(K502&lt;&gt;"",J502*$H$13/12,"")</f>
        <v/>
      </c>
    </row>
    <row r="503" spans="2:12" x14ac:dyDescent="0.3">
      <c r="B503" s="30">
        <f ca="1">IFERROR(IF(YEARFRAC($B$28,IF(DATE(YEAR(B502),MONTH(B502),15)&gt;B502,DATE(YEAR(B502),MONTH(B502),15),DATE(YEAR(B502),MONTH(B502)+1,1)))&gt;$H$16,"",IF(DATE(YEAR(B502),MONTH(B502),15)&gt;B502,DATE(YEAR(B502),MONTH(B502),15),DATE(YEAR(B502),MONTH(B502)+1,1))),"")</f>
        <v>48700</v>
      </c>
      <c r="C503" s="33">
        <f ca="1">IF(B503&lt;&gt;"",IF(AND(MONTH(B503)=1,DAY(B503)=1),C502*(1+$H$10),C502),"")</f>
        <v>106131.90820577687</v>
      </c>
      <c r="D503" s="33">
        <f ca="1">IF(C503&lt;&gt;"",C503*$H$8/24,"")</f>
        <v>265.32977051444215</v>
      </c>
      <c r="E503" s="33">
        <f ca="1">IF(D503&lt;&gt;"",C503*$H$9/24,"")</f>
        <v>132.66488525722107</v>
      </c>
      <c r="F503" s="33">
        <f ca="1">IF(E503&lt;&gt;"",F502*(1+$H$11-$H$13)^YEARFRAC(B502,B503,1)+D503+E503,"")</f>
        <v>279613.37390021235</v>
      </c>
      <c r="G503" s="33">
        <f ca="1">IF(E503&lt;&gt;"",F502*((1+$H$11)^YEARFRAC(B502,B503,1)-(1+$H$11-$H$13)^YEARFRAC(B502,B503,1)),"")</f>
        <v>233.23923580244715</v>
      </c>
      <c r="I503" s="30" t="str">
        <f ca="1">IFERROR(IF(YEARFRAC($I$28,DATE(YEAR(I502),MONTH(I502)+1,1))&gt;$H$17,"",DATE(YEAR(I502),MONTH(I502)+1,1)),"")</f>
        <v/>
      </c>
      <c r="J503" s="33" t="str">
        <f ca="1">IF(I503&lt;&gt;"",(J502-K502)*(1+($H$12-$H$13)/12),"")</f>
        <v/>
      </c>
      <c r="K503" s="33" t="str">
        <f ca="1">IF(J503&lt;&gt;"",-PMT(($H$12-$H$13)/12,12*$H$17,$J$28,0,1),"")</f>
        <v/>
      </c>
      <c r="L503" s="33" t="str">
        <f ca="1">IF(K503&lt;&gt;"",J503*$H$13/12,"")</f>
        <v/>
      </c>
    </row>
    <row r="504" spans="2:12" x14ac:dyDescent="0.3">
      <c r="B504" s="30">
        <f ca="1">IFERROR(IF(YEARFRAC($B$28,IF(DATE(YEAR(B503),MONTH(B503),15)&gt;B503,DATE(YEAR(B503),MONTH(B503),15),DATE(YEAR(B503),MONTH(B503)+1,1)))&gt;$H$16,"",IF(DATE(YEAR(B503),MONTH(B503),15)&gt;B503,DATE(YEAR(B503),MONTH(B503),15),DATE(YEAR(B503),MONTH(B503)+1,1))),"")</f>
        <v>48714</v>
      </c>
      <c r="C504" s="33">
        <f ca="1">IF(B504&lt;&gt;"",IF(AND(MONTH(B504)=1,DAY(B504)=1),C503*(1+$H$10),C503),"")</f>
        <v>106131.90820577687</v>
      </c>
      <c r="D504" s="33">
        <f ca="1">IF(C504&lt;&gt;"",C504*$H$8/24,"")</f>
        <v>265.32977051444215</v>
      </c>
      <c r="E504" s="33">
        <f ca="1">IF(D504&lt;&gt;"",C504*$H$9/24,"")</f>
        <v>132.66488525722107</v>
      </c>
      <c r="F504" s="33">
        <f ca="1">IF(E504&lt;&gt;"",F503*(1+$H$11-$H$13)^YEARFRAC(B503,B504,1)+D504+E504,"")</f>
        <v>280432.32319996919</v>
      </c>
      <c r="G504" s="33">
        <f ca="1">IF(E504&lt;&gt;"",F503*((1+$H$11)^YEARFRAC(B503,B504,1)-(1+$H$11-$H$13)^YEARFRAC(B503,B504,1)),"")</f>
        <v>204.6722355445668</v>
      </c>
      <c r="I504" s="30" t="str">
        <f ca="1">IFERROR(IF(YEARFRAC($I$28,DATE(YEAR(I503),MONTH(I503)+1,1))&gt;$H$17,"",DATE(YEAR(I503),MONTH(I503)+1,1)),"")</f>
        <v/>
      </c>
      <c r="J504" s="33" t="str">
        <f ca="1">IF(I504&lt;&gt;"",(J503-K503)*(1+($H$12-$H$13)/12),"")</f>
        <v/>
      </c>
      <c r="K504" s="33" t="str">
        <f ca="1">IF(J504&lt;&gt;"",-PMT(($H$12-$H$13)/12,12*$H$17,$J$28,0,1),"")</f>
        <v/>
      </c>
      <c r="L504" s="33" t="str">
        <f ca="1">IF(K504&lt;&gt;"",J504*$H$13/12,"")</f>
        <v/>
      </c>
    </row>
    <row r="505" spans="2:12" x14ac:dyDescent="0.3">
      <c r="B505" s="30">
        <f ca="1">IFERROR(IF(YEARFRAC($B$28,IF(DATE(YEAR(B504),MONTH(B504),15)&gt;B504,DATE(YEAR(B504),MONTH(B504),15),DATE(YEAR(B504),MONTH(B504)+1,1)))&gt;$H$16,"",IF(DATE(YEAR(B504),MONTH(B504),15)&gt;B504,DATE(YEAR(B504),MONTH(B504),15),DATE(YEAR(B504),MONTH(B504)+1,1))),"")</f>
        <v>48731</v>
      </c>
      <c r="C505" s="33">
        <f ca="1">IF(B505&lt;&gt;"",IF(AND(MONTH(B505)=1,DAY(B505)=1),C504*(1+$H$10),C504),"")</f>
        <v>106131.90820577687</v>
      </c>
      <c r="D505" s="33">
        <f ca="1">IF(C505&lt;&gt;"",C505*$H$8/24,"")</f>
        <v>265.32977051444215</v>
      </c>
      <c r="E505" s="33">
        <f ca="1">IF(D505&lt;&gt;"",C505*$H$9/24,"")</f>
        <v>132.66488525722107</v>
      </c>
      <c r="F505" s="33">
        <f ca="1">IF(E505&lt;&gt;"",F504*(1+$H$11-$H$13)^YEARFRAC(B504,B505,1)+D505+E505,"")</f>
        <v>281343.0568417231</v>
      </c>
      <c r="G505" s="33">
        <f ca="1">IF(E505&lt;&gt;"",F504*((1+$H$11)^YEARFRAC(B504,B505,1)-(1+$H$11-$H$13)^YEARFRAC(B504,B505,1)),"")</f>
        <v>249.35836988544611</v>
      </c>
      <c r="I505" s="30" t="str">
        <f ca="1">IFERROR(IF(YEARFRAC($I$28,DATE(YEAR(I504),MONTH(I504)+1,1))&gt;$H$17,"",DATE(YEAR(I504),MONTH(I504)+1,1)),"")</f>
        <v/>
      </c>
      <c r="J505" s="33" t="str">
        <f ca="1">IF(I505&lt;&gt;"",(J504-K504)*(1+($H$12-$H$13)/12),"")</f>
        <v/>
      </c>
      <c r="K505" s="33" t="str">
        <f ca="1">IF(J505&lt;&gt;"",-PMT(($H$12-$H$13)/12,12*$H$17,$J$28,0,1),"")</f>
        <v/>
      </c>
      <c r="L505" s="33" t="str">
        <f ca="1">IF(K505&lt;&gt;"",J505*$H$13/12,"")</f>
        <v/>
      </c>
    </row>
    <row r="506" spans="2:12" x14ac:dyDescent="0.3">
      <c r="B506" s="30">
        <f ca="1">IFERROR(IF(YEARFRAC($B$28,IF(DATE(YEAR(B505),MONTH(B505),15)&gt;B505,DATE(YEAR(B505),MONTH(B505),15),DATE(YEAR(B505),MONTH(B505)+1,1)))&gt;$H$16,"",IF(DATE(YEAR(B505),MONTH(B505),15)&gt;B505,DATE(YEAR(B505),MONTH(B505),15),DATE(YEAR(B505),MONTH(B505)+1,1))),"")</f>
        <v>48745</v>
      </c>
      <c r="C506" s="33">
        <f ca="1">IF(B506&lt;&gt;"",IF(AND(MONTH(B506)=1,DAY(B506)=1),C505*(1+$H$10),C505),"")</f>
        <v>106131.90820577687</v>
      </c>
      <c r="D506" s="33">
        <f ca="1">IF(C506&lt;&gt;"",C506*$H$8/24,"")</f>
        <v>265.32977051444215</v>
      </c>
      <c r="E506" s="33">
        <f ca="1">IF(D506&lt;&gt;"",C506*$H$9/24,"")</f>
        <v>132.66488525722107</v>
      </c>
      <c r="F506" s="33">
        <f ca="1">IF(E506&lt;&gt;"",F505*(1+$H$11-$H$13)^YEARFRAC(B505,B506,1)+D506+E506,"")</f>
        <v>282164.61015879392</v>
      </c>
      <c r="G506" s="33">
        <f ca="1">IF(E506&lt;&gt;"",F505*((1+$H$11)^YEARFRAC(B505,B506,1)-(1+$H$11-$H$13)^YEARFRAC(B505,B506,1)),"")</f>
        <v>205.93833404867001</v>
      </c>
      <c r="I506" s="30" t="str">
        <f ca="1">IFERROR(IF(YEARFRAC($I$28,DATE(YEAR(I505),MONTH(I505)+1,1))&gt;$H$17,"",DATE(YEAR(I505),MONTH(I505)+1,1)),"")</f>
        <v/>
      </c>
      <c r="J506" s="33" t="str">
        <f ca="1">IF(I506&lt;&gt;"",(J505-K505)*(1+($H$12-$H$13)/12),"")</f>
        <v/>
      </c>
      <c r="K506" s="33" t="str">
        <f ca="1">IF(J506&lt;&gt;"",-PMT(($H$12-$H$13)/12,12*$H$17,$J$28,0,1),"")</f>
        <v/>
      </c>
      <c r="L506" s="33" t="str">
        <f ca="1">IF(K506&lt;&gt;"",J506*$H$13/12,"")</f>
        <v/>
      </c>
    </row>
    <row r="507" spans="2:12" x14ac:dyDescent="0.3">
      <c r="B507" s="30">
        <f ca="1">IFERROR(IF(YEARFRAC($B$28,IF(DATE(YEAR(B506),MONTH(B506),15)&gt;B506,DATE(YEAR(B506),MONTH(B506),15),DATE(YEAR(B506),MONTH(B506)+1,1)))&gt;$H$16,"",IF(DATE(YEAR(B506),MONTH(B506),15)&gt;B506,DATE(YEAR(B506),MONTH(B506),15),DATE(YEAR(B506),MONTH(B506)+1,1))),"")</f>
        <v>48761</v>
      </c>
      <c r="C507" s="33">
        <f ca="1">IF(B507&lt;&gt;"",IF(AND(MONTH(B507)=1,DAY(B507)=1),C506*(1+$H$10),C506),"")</f>
        <v>106131.90820577687</v>
      </c>
      <c r="D507" s="33">
        <f ca="1">IF(C507&lt;&gt;"",C507*$H$8/24,"")</f>
        <v>265.32977051444215</v>
      </c>
      <c r="E507" s="33">
        <f ca="1">IF(D507&lt;&gt;"",C507*$H$9/24,"")</f>
        <v>132.66488525722107</v>
      </c>
      <c r="F507" s="33">
        <f ca="1">IF(E507&lt;&gt;"",F506*(1+$H$11-$H$13)^YEARFRAC(B506,B507,1)+D507+E507,"")</f>
        <v>283048.13756981754</v>
      </c>
      <c r="G507" s="33">
        <f ca="1">IF(E507&lt;&gt;"",F506*((1+$H$11)^YEARFRAC(B506,B507,1)-(1+$H$11-$H$13)^YEARFRAC(B506,B507,1)),"")</f>
        <v>236.10842465453891</v>
      </c>
      <c r="I507" s="30" t="str">
        <f ca="1">IFERROR(IF(YEARFRAC($I$28,DATE(YEAR(I506),MONTH(I506)+1,1))&gt;$H$17,"",DATE(YEAR(I506),MONTH(I506)+1,1)),"")</f>
        <v/>
      </c>
      <c r="J507" s="33" t="str">
        <f ca="1">IF(I507&lt;&gt;"",(J506-K506)*(1+($H$12-$H$13)/12),"")</f>
        <v/>
      </c>
      <c r="K507" s="33" t="str">
        <f ca="1">IF(J507&lt;&gt;"",-PMT(($H$12-$H$13)/12,12*$H$17,$J$28,0,1),"")</f>
        <v/>
      </c>
      <c r="L507" s="33" t="str">
        <f ca="1">IF(K507&lt;&gt;"",J507*$H$13/12,"")</f>
        <v/>
      </c>
    </row>
    <row r="508" spans="2:12" x14ac:dyDescent="0.3">
      <c r="B508" s="30">
        <f ca="1">IFERROR(IF(YEARFRAC($B$28,IF(DATE(YEAR(B507),MONTH(B507),15)&gt;B507,DATE(YEAR(B507),MONTH(B507),15),DATE(YEAR(B507),MONTH(B507)+1,1)))&gt;$H$16,"",IF(DATE(YEAR(B507),MONTH(B507),15)&gt;B507,DATE(YEAR(B507),MONTH(B507),15),DATE(YEAR(B507),MONTH(B507)+1,1))),"")</f>
        <v>48775</v>
      </c>
      <c r="C508" s="33">
        <f ca="1">IF(B508&lt;&gt;"",IF(AND(MONTH(B508)=1,DAY(B508)=1),C507*(1+$H$10),C507),"")</f>
        <v>106131.90820577687</v>
      </c>
      <c r="D508" s="33">
        <f ca="1">IF(C508&lt;&gt;"",C508*$H$8/24,"")</f>
        <v>265.32977051444215</v>
      </c>
      <c r="E508" s="33">
        <f ca="1">IF(D508&lt;&gt;"",C508*$H$9/24,"")</f>
        <v>132.66488525722107</v>
      </c>
      <c r="F508" s="33">
        <f ca="1">IF(E508&lt;&gt;"",F507*(1+$H$11-$H$13)^YEARFRAC(B507,B508,1)+D508+E508,"")</f>
        <v>283872.25786585954</v>
      </c>
      <c r="G508" s="33">
        <f ca="1">IF(E508&lt;&gt;"",F507*((1+$H$11)^YEARFRAC(B507,B508,1)-(1+$H$11-$H$13)^YEARFRAC(B507,B508,1)),"")</f>
        <v>207.18642415085372</v>
      </c>
      <c r="I508" s="30" t="str">
        <f ca="1">IFERROR(IF(YEARFRAC($I$28,DATE(YEAR(I507),MONTH(I507)+1,1))&gt;$H$17,"",DATE(YEAR(I507),MONTH(I507)+1,1)),"")</f>
        <v/>
      </c>
      <c r="J508" s="33" t="str">
        <f ca="1">IF(I508&lt;&gt;"",(J507-K507)*(1+($H$12-$H$13)/12),"")</f>
        <v/>
      </c>
      <c r="K508" s="33" t="str">
        <f ca="1">IF(J508&lt;&gt;"",-PMT(($H$12-$H$13)/12,12*$H$17,$J$28,0,1),"")</f>
        <v/>
      </c>
      <c r="L508" s="33" t="str">
        <f ca="1">IF(K508&lt;&gt;"",J508*$H$13/12,"")</f>
        <v/>
      </c>
    </row>
    <row r="509" spans="2:12" x14ac:dyDescent="0.3">
      <c r="B509" s="30">
        <f ca="1">IFERROR(IF(YEARFRAC($B$28,IF(DATE(YEAR(B508),MONTH(B508),15)&gt;B508,DATE(YEAR(B508),MONTH(B508),15),DATE(YEAR(B508),MONTH(B508)+1,1)))&gt;$H$16,"",IF(DATE(YEAR(B508),MONTH(B508),15)&gt;B508,DATE(YEAR(B508),MONTH(B508),15),DATE(YEAR(B508),MONTH(B508)+1,1))),"")</f>
        <v>48792</v>
      </c>
      <c r="C509" s="33">
        <f ca="1">IF(B509&lt;&gt;"",IF(AND(MONTH(B509)=1,DAY(B509)=1),C508*(1+$H$10),C508),"")</f>
        <v>106131.90820577687</v>
      </c>
      <c r="D509" s="33">
        <f ca="1">IF(C509&lt;&gt;"",C509*$H$8/24,"")</f>
        <v>265.32977051444215</v>
      </c>
      <c r="E509" s="33">
        <f ca="1">IF(D509&lt;&gt;"",C509*$H$9/24,"")</f>
        <v>132.66488525722107</v>
      </c>
      <c r="F509" s="33">
        <f ca="1">IF(E509&lt;&gt;"",F508*(1+$H$11-$H$13)^YEARFRAC(B508,B509,1)+D509+E509,"")</f>
        <v>284789.28104154556</v>
      </c>
      <c r="G509" s="33">
        <f ca="1">IF(E509&lt;&gt;"",F508*((1+$H$11)^YEARFRAC(B508,B509,1)-(1+$H$11-$H$13)^YEARFRAC(B508,B509,1)),"")</f>
        <v>252.41713462059113</v>
      </c>
      <c r="I509" s="30" t="str">
        <f ca="1">IFERROR(IF(YEARFRAC($I$28,DATE(YEAR(I508),MONTH(I508)+1,1))&gt;$H$17,"",DATE(YEAR(I508),MONTH(I508)+1,1)),"")</f>
        <v/>
      </c>
      <c r="J509" s="33" t="str">
        <f ca="1">IF(I509&lt;&gt;"",(J508-K508)*(1+($H$12-$H$13)/12),"")</f>
        <v/>
      </c>
      <c r="K509" s="33" t="str">
        <f ca="1">IF(J509&lt;&gt;"",-PMT(($H$12-$H$13)/12,12*$H$17,$J$28,0,1),"")</f>
        <v/>
      </c>
      <c r="L509" s="33" t="str">
        <f ca="1">IF(K509&lt;&gt;"",J509*$H$13/12,"")</f>
        <v/>
      </c>
    </row>
    <row r="510" spans="2:12" x14ac:dyDescent="0.3">
      <c r="B510" s="30">
        <f ca="1">IFERROR(IF(YEARFRAC($B$28,IF(DATE(YEAR(B509),MONTH(B509),15)&gt;B509,DATE(YEAR(B509),MONTH(B509),15),DATE(YEAR(B509),MONTH(B509)+1,1)))&gt;$H$16,"",IF(DATE(YEAR(B509),MONTH(B509),15)&gt;B509,DATE(YEAR(B509),MONTH(B509),15),DATE(YEAR(B509),MONTH(B509)+1,1))),"")</f>
        <v>48806</v>
      </c>
      <c r="C510" s="33">
        <f ca="1">IF(B510&lt;&gt;"",IF(AND(MONTH(B510)=1,DAY(B510)=1),C509*(1+$H$10),C509),"")</f>
        <v>106131.90820577687</v>
      </c>
      <c r="D510" s="33">
        <f ca="1">IF(C510&lt;&gt;"",C510*$H$8/24,"")</f>
        <v>265.32977051444215</v>
      </c>
      <c r="E510" s="33">
        <f ca="1">IF(D510&lt;&gt;"",C510*$H$9/24,"")</f>
        <v>132.66488525722107</v>
      </c>
      <c r="F510" s="33">
        <f ca="1">IF(E510&lt;&gt;"",F509*(1+$H$11-$H$13)^YEARFRAC(B509,B510,1)+D510+E510,"")</f>
        <v>285616.02260859485</v>
      </c>
      <c r="G510" s="33">
        <f ca="1">IF(E510&lt;&gt;"",F509*((1+$H$11)^YEARFRAC(B509,B510,1)-(1+$H$11-$H$13)^YEARFRAC(B509,B510,1)),"")</f>
        <v>208.46091156821731</v>
      </c>
      <c r="I510" s="30" t="str">
        <f ca="1">IFERROR(IF(YEARFRAC($I$28,DATE(YEAR(I509),MONTH(I509)+1,1))&gt;$H$17,"",DATE(YEAR(I509),MONTH(I509)+1,1)),"")</f>
        <v/>
      </c>
      <c r="J510" s="33" t="str">
        <f ca="1">IF(I510&lt;&gt;"",(J509-K509)*(1+($H$12-$H$13)/12),"")</f>
        <v/>
      </c>
      <c r="K510" s="33" t="str">
        <f ca="1">IF(J510&lt;&gt;"",-PMT(($H$12-$H$13)/12,12*$H$17,$J$28,0,1),"")</f>
        <v/>
      </c>
      <c r="L510" s="33" t="str">
        <f ca="1">IF(K510&lt;&gt;"",J510*$H$13/12,"")</f>
        <v/>
      </c>
    </row>
    <row r="511" spans="2:12" x14ac:dyDescent="0.3">
      <c r="B511" s="30">
        <f ca="1">IFERROR(IF(YEARFRAC($B$28,IF(DATE(YEAR(B510),MONTH(B510),15)&gt;B510,DATE(YEAR(B510),MONTH(B510),15),DATE(YEAR(B510),MONTH(B510)+1,1)))&gt;$H$16,"",IF(DATE(YEAR(B510),MONTH(B510),15)&gt;B510,DATE(YEAR(B510),MONTH(B510),15),DATE(YEAR(B510),MONTH(B510)+1,1))),"")</f>
        <v>48823</v>
      </c>
      <c r="C511" s="33">
        <f ca="1">IF(B511&lt;&gt;"",IF(AND(MONTH(B511)=1,DAY(B511)=1),C510*(1+$H$10),C510),"")</f>
        <v>106131.90820577687</v>
      </c>
      <c r="D511" s="33">
        <f ca="1">IF(C511&lt;&gt;"",C511*$H$8/24,"")</f>
        <v>265.32977051444215</v>
      </c>
      <c r="E511" s="33">
        <f ca="1">IF(D511&lt;&gt;"",C511*$H$9/24,"")</f>
        <v>132.66488525722107</v>
      </c>
      <c r="F511" s="33">
        <f ca="1">IF(E511&lt;&gt;"",F510*(1+$H$11-$H$13)^YEARFRAC(B510,B511,1)+D511+E511,"")</f>
        <v>286536.23406213621</v>
      </c>
      <c r="G511" s="33">
        <f ca="1">IF(E511&lt;&gt;"",F510*((1+$H$11)^YEARFRAC(B510,B511,1)-(1+$H$11-$H$13)^YEARFRAC(B510,B511,1)),"")</f>
        <v>253.96767747082501</v>
      </c>
      <c r="I511" s="30" t="str">
        <f ca="1">IFERROR(IF(YEARFRAC($I$28,DATE(YEAR(I510),MONTH(I510)+1,1))&gt;$H$17,"",DATE(YEAR(I510),MONTH(I510)+1,1)),"")</f>
        <v/>
      </c>
      <c r="J511" s="33" t="str">
        <f ca="1">IF(I511&lt;&gt;"",(J510-K510)*(1+($H$12-$H$13)/12),"")</f>
        <v/>
      </c>
      <c r="K511" s="33" t="str">
        <f ca="1">IF(J511&lt;&gt;"",-PMT(($H$12-$H$13)/12,12*$H$17,$J$28,0,1),"")</f>
        <v/>
      </c>
      <c r="L511" s="33" t="str">
        <f ca="1">IF(K511&lt;&gt;"",J511*$H$13/12,"")</f>
        <v/>
      </c>
    </row>
    <row r="512" spans="2:12" x14ac:dyDescent="0.3">
      <c r="B512" s="30">
        <f ca="1">IFERROR(IF(YEARFRAC($B$28,IF(DATE(YEAR(B511),MONTH(B511),15)&gt;B511,DATE(YEAR(B511),MONTH(B511),15),DATE(YEAR(B511),MONTH(B511)+1,1)))&gt;$H$16,"",IF(DATE(YEAR(B511),MONTH(B511),15)&gt;B511,DATE(YEAR(B511),MONTH(B511),15),DATE(YEAR(B511),MONTH(B511)+1,1))),"")</f>
        <v>48837</v>
      </c>
      <c r="C512" s="33">
        <f ca="1">IF(B512&lt;&gt;"",IF(AND(MONTH(B512)=1,DAY(B512)=1),C511*(1+$H$10),C511),"")</f>
        <v>106131.90820577687</v>
      </c>
      <c r="D512" s="33">
        <f ca="1">IF(C512&lt;&gt;"",C512*$H$8/24,"")</f>
        <v>265.32977051444215</v>
      </c>
      <c r="E512" s="33">
        <f ca="1">IF(D512&lt;&gt;"",C512*$H$9/24,"")</f>
        <v>132.66488525722107</v>
      </c>
      <c r="F512" s="33">
        <f ca="1">IF(E512&lt;&gt;"",F511*(1+$H$11-$H$13)^YEARFRAC(B511,B512,1)+D512+E512,"")</f>
        <v>287365.6056464003</v>
      </c>
      <c r="G512" s="33">
        <f ca="1">IF(E512&lt;&gt;"",F511*((1+$H$11)^YEARFRAC(B511,B512,1)-(1+$H$11-$H$13)^YEARFRAC(B511,B512,1)),"")</f>
        <v>209.739651476571</v>
      </c>
      <c r="I512" s="30" t="str">
        <f ca="1">IFERROR(IF(YEARFRAC($I$28,DATE(YEAR(I511),MONTH(I511)+1,1))&gt;$H$17,"",DATE(YEAR(I511),MONTH(I511)+1,1)),"")</f>
        <v/>
      </c>
      <c r="J512" s="33" t="str">
        <f ca="1">IF(I512&lt;&gt;"",(J511-K511)*(1+($H$12-$H$13)/12),"")</f>
        <v/>
      </c>
      <c r="K512" s="33" t="str">
        <f ca="1">IF(J512&lt;&gt;"",-PMT(($H$12-$H$13)/12,12*$H$17,$J$28,0,1),"")</f>
        <v/>
      </c>
      <c r="L512" s="33" t="str">
        <f ca="1">IF(K512&lt;&gt;"",J512*$H$13/12,"")</f>
        <v/>
      </c>
    </row>
    <row r="513" spans="2:12" x14ac:dyDescent="0.3">
      <c r="B513" s="30">
        <f ca="1">IFERROR(IF(YEARFRAC($B$28,IF(DATE(YEAR(B512),MONTH(B512),15)&gt;B512,DATE(YEAR(B512),MONTH(B512),15),DATE(YEAR(B512),MONTH(B512)+1,1)))&gt;$H$16,"",IF(DATE(YEAR(B512),MONTH(B512),15)&gt;B512,DATE(YEAR(B512),MONTH(B512),15),DATE(YEAR(B512),MONTH(B512)+1,1))),"")</f>
        <v>48853</v>
      </c>
      <c r="C513" s="33">
        <f ca="1">IF(B513&lt;&gt;"",IF(AND(MONTH(B513)=1,DAY(B513)=1),C512*(1+$H$10),C512),"")</f>
        <v>106131.90820577687</v>
      </c>
      <c r="D513" s="33">
        <f ca="1">IF(C513&lt;&gt;"",C513*$H$8/24,"")</f>
        <v>265.32977051444215</v>
      </c>
      <c r="E513" s="33">
        <f ca="1">IF(D513&lt;&gt;"",C513*$H$9/24,"")</f>
        <v>132.66488525722107</v>
      </c>
      <c r="F513" s="33">
        <f ca="1">IF(E513&lt;&gt;"",F512*(1+$H$11-$H$13)^YEARFRAC(B512,B513,1)+D513+E513,"")</f>
        <v>288258.08263358701</v>
      </c>
      <c r="G513" s="33">
        <f ca="1">IF(E513&lt;&gt;"",F512*((1+$H$11)^YEARFRAC(B512,B513,1)-(1+$H$11-$H$13)^YEARFRAC(B512,B513,1)),"")</f>
        <v>240.46049010499718</v>
      </c>
      <c r="I513" s="30" t="str">
        <f ca="1">IFERROR(IF(YEARFRAC($I$28,DATE(YEAR(I512),MONTH(I512)+1,1))&gt;$H$17,"",DATE(YEAR(I512),MONTH(I512)+1,1)),"")</f>
        <v/>
      </c>
      <c r="J513" s="33" t="str">
        <f ca="1">IF(I513&lt;&gt;"",(J512-K512)*(1+($H$12-$H$13)/12),"")</f>
        <v/>
      </c>
      <c r="K513" s="33" t="str">
        <f ca="1">IF(J513&lt;&gt;"",-PMT(($H$12-$H$13)/12,12*$H$17,$J$28,0,1),"")</f>
        <v/>
      </c>
      <c r="L513" s="33" t="str">
        <f ca="1">IF(K513&lt;&gt;"",J513*$H$13/12,"")</f>
        <v/>
      </c>
    </row>
    <row r="514" spans="2:12" x14ac:dyDescent="0.3">
      <c r="B514" s="30">
        <f ca="1">IFERROR(IF(YEARFRAC($B$28,IF(DATE(YEAR(B513),MONTH(B513),15)&gt;B513,DATE(YEAR(B513),MONTH(B513),15),DATE(YEAR(B513),MONTH(B513)+1,1)))&gt;$H$16,"",IF(DATE(YEAR(B513),MONTH(B513),15)&gt;B513,DATE(YEAR(B513),MONTH(B513),15),DATE(YEAR(B513),MONTH(B513)+1,1))),"")</f>
        <v>48867</v>
      </c>
      <c r="C514" s="33">
        <f ca="1">IF(B514&lt;&gt;"",IF(AND(MONTH(B514)=1,DAY(B514)=1),C513*(1+$H$10),C513),"")</f>
        <v>106131.90820577687</v>
      </c>
      <c r="D514" s="33">
        <f ca="1">IF(C514&lt;&gt;"",C514*$H$8/24,"")</f>
        <v>265.32977051444215</v>
      </c>
      <c r="E514" s="33">
        <f ca="1">IF(D514&lt;&gt;"",C514*$H$9/24,"")</f>
        <v>132.66488525722107</v>
      </c>
      <c r="F514" s="33">
        <f ca="1">IF(E514&lt;&gt;"",F513*(1+$H$11-$H$13)^YEARFRAC(B513,B514,1)+D514+E514,"")</f>
        <v>289090.04644061317</v>
      </c>
      <c r="G514" s="33">
        <f ca="1">IF(E514&lt;&gt;"",F513*((1+$H$11)^YEARFRAC(B513,B514,1)-(1+$H$11-$H$13)^YEARFRAC(B513,B514,1)),"")</f>
        <v>211.00001535499484</v>
      </c>
      <c r="I514" s="30" t="str">
        <f ca="1">IFERROR(IF(YEARFRAC($I$28,DATE(YEAR(I513),MONTH(I513)+1,1))&gt;$H$17,"",DATE(YEAR(I513),MONTH(I513)+1,1)),"")</f>
        <v/>
      </c>
      <c r="J514" s="33" t="str">
        <f ca="1">IF(I514&lt;&gt;"",(J513-K513)*(1+($H$12-$H$13)/12),"")</f>
        <v/>
      </c>
      <c r="K514" s="33" t="str">
        <f ca="1">IF(J514&lt;&gt;"",-PMT(($H$12-$H$13)/12,12*$H$17,$J$28,0,1),"")</f>
        <v/>
      </c>
      <c r="L514" s="33" t="str">
        <f ca="1">IF(K514&lt;&gt;"",J514*$H$13/12,"")</f>
        <v/>
      </c>
    </row>
    <row r="515" spans="2:12" x14ac:dyDescent="0.3">
      <c r="B515" s="30">
        <f ca="1">IFERROR(IF(YEARFRAC($B$28,IF(DATE(YEAR(B514),MONTH(B514),15)&gt;B514,DATE(YEAR(B514),MONTH(B514),15),DATE(YEAR(B514),MONTH(B514)+1,1)))&gt;$H$16,"",IF(DATE(YEAR(B514),MONTH(B514),15)&gt;B514,DATE(YEAR(B514),MONTH(B514),15),DATE(YEAR(B514),MONTH(B514)+1,1))),"")</f>
        <v>48884</v>
      </c>
      <c r="C515" s="33">
        <f ca="1">IF(B515&lt;&gt;"",IF(AND(MONTH(B515)=1,DAY(B515)=1),C514*(1+$H$10),C514),"")</f>
        <v>106131.90820577687</v>
      </c>
      <c r="D515" s="33">
        <f ca="1">IF(C515&lt;&gt;"",C515*$H$8/24,"")</f>
        <v>265.32977051444215</v>
      </c>
      <c r="E515" s="33">
        <f ca="1">IF(D515&lt;&gt;"",C515*$H$9/24,"")</f>
        <v>132.66488525722107</v>
      </c>
      <c r="F515" s="33">
        <f ca="1">IF(E515&lt;&gt;"",F514*(1+$H$11-$H$13)^YEARFRAC(B514,B515,1)+D515+E515,"")</f>
        <v>290016.60975629574</v>
      </c>
      <c r="G515" s="33">
        <f ca="1">IF(E515&lt;&gt;"",F514*((1+$H$11)^YEARFRAC(B514,B515,1)-(1+$H$11-$H$13)^YEARFRAC(B514,B515,1)),"")</f>
        <v>257.05675404306294</v>
      </c>
      <c r="I515" s="30" t="str">
        <f ca="1">IFERROR(IF(YEARFRAC($I$28,DATE(YEAR(I514),MONTH(I514)+1,1))&gt;$H$17,"",DATE(YEAR(I514),MONTH(I514)+1,1)),"")</f>
        <v/>
      </c>
      <c r="J515" s="33" t="str">
        <f ca="1">IF(I515&lt;&gt;"",(J514-K514)*(1+($H$12-$H$13)/12),"")</f>
        <v/>
      </c>
      <c r="K515" s="33" t="str">
        <f ca="1">IF(J515&lt;&gt;"",-PMT(($H$12-$H$13)/12,12*$H$17,$J$28,0,1),"")</f>
        <v/>
      </c>
      <c r="L515" s="33" t="str">
        <f ca="1">IF(K515&lt;&gt;"",J515*$H$13/12,"")</f>
        <v/>
      </c>
    </row>
    <row r="516" spans="2:12" x14ac:dyDescent="0.3">
      <c r="B516" s="30">
        <f ca="1">IFERROR(IF(YEARFRAC($B$28,IF(DATE(YEAR(B515),MONTH(B515),15)&gt;B515,DATE(YEAR(B515),MONTH(B515),15),DATE(YEAR(B515),MONTH(B515)+1,1)))&gt;$H$16,"",IF(DATE(YEAR(B515),MONTH(B515),15)&gt;B515,DATE(YEAR(B515),MONTH(B515),15),DATE(YEAR(B515),MONTH(B515)+1,1))),"")</f>
        <v>48898</v>
      </c>
      <c r="C516" s="33">
        <f ca="1">IF(B516&lt;&gt;"",IF(AND(MONTH(B516)=1,DAY(B516)=1),C515*(1+$H$10),C515),"")</f>
        <v>106131.90820577687</v>
      </c>
      <c r="D516" s="33">
        <f ca="1">IF(C516&lt;&gt;"",C516*$H$8/24,"")</f>
        <v>265.32977051444215</v>
      </c>
      <c r="E516" s="33">
        <f ca="1">IF(D516&lt;&gt;"",C516*$H$9/24,"")</f>
        <v>132.66488525722107</v>
      </c>
      <c r="F516" s="33">
        <f ca="1">IF(E516&lt;&gt;"",F515*(1+$H$11-$H$13)^YEARFRAC(B515,B516,1)+D516+E516,"")</f>
        <v>290851.22100521118</v>
      </c>
      <c r="G516" s="33">
        <f ca="1">IF(E516&lt;&gt;"",F515*((1+$H$11)^YEARFRAC(B515,B516,1)-(1+$H$11-$H$13)^YEARFRAC(B515,B516,1)),"")</f>
        <v>212.28722730930932</v>
      </c>
      <c r="I516" s="30" t="str">
        <f ca="1">IFERROR(IF(YEARFRAC($I$28,DATE(YEAR(I515),MONTH(I515)+1,1))&gt;$H$17,"",DATE(YEAR(I515),MONTH(I515)+1,1)),"")</f>
        <v/>
      </c>
      <c r="J516" s="33" t="str">
        <f ca="1">IF(I516&lt;&gt;"",(J515-K515)*(1+($H$12-$H$13)/12),"")</f>
        <v/>
      </c>
      <c r="K516" s="33" t="str">
        <f ca="1">IF(J516&lt;&gt;"",-PMT(($H$12-$H$13)/12,12*$H$17,$J$28,0,1),"")</f>
        <v/>
      </c>
      <c r="L516" s="33" t="str">
        <f ca="1">IF(K516&lt;&gt;"",J516*$H$13/12,"")</f>
        <v/>
      </c>
    </row>
    <row r="517" spans="2:12" x14ac:dyDescent="0.3">
      <c r="B517" s="30">
        <f ca="1">IFERROR(IF(YEARFRAC($B$28,IF(DATE(YEAR(B516),MONTH(B516),15)&gt;B516,DATE(YEAR(B516),MONTH(B516),15),DATE(YEAR(B516),MONTH(B516)+1,1)))&gt;$H$16,"",IF(DATE(YEAR(B516),MONTH(B516),15)&gt;B516,DATE(YEAR(B516),MONTH(B516),15),DATE(YEAR(B516),MONTH(B516)+1,1))),"")</f>
        <v>48914</v>
      </c>
      <c r="C517" s="33">
        <f ca="1">IF(B517&lt;&gt;"",IF(AND(MONTH(B517)=1,DAY(B517)=1),C516*(1+$H$10),C516),"")</f>
        <v>106131.90820577687</v>
      </c>
      <c r="D517" s="33">
        <f ca="1">IF(C517&lt;&gt;"",C517*$H$8/24,"")</f>
        <v>265.32977051444215</v>
      </c>
      <c r="E517" s="33">
        <f ca="1">IF(D517&lt;&gt;"",C517*$H$9/24,"")</f>
        <v>132.66488525722107</v>
      </c>
      <c r="F517" s="33">
        <f ca="1">IF(E517&lt;&gt;"",F516*(1+$H$11-$H$13)^YEARFRAC(B516,B517,1)+D517+E517,"")</f>
        <v>291749.69584034896</v>
      </c>
      <c r="G517" s="33">
        <f ca="1">IF(E517&lt;&gt;"",F516*((1+$H$11)^YEARFRAC(B516,B517,1)-(1+$H$11-$H$13)^YEARFRAC(B516,B517,1)),"")</f>
        <v>243.37716753969514</v>
      </c>
      <c r="I517" s="30" t="str">
        <f ca="1">IFERROR(IF(YEARFRAC($I$28,DATE(YEAR(I516),MONTH(I516)+1,1))&gt;$H$17,"",DATE(YEAR(I516),MONTH(I516)+1,1)),"")</f>
        <v/>
      </c>
      <c r="J517" s="33" t="str">
        <f ca="1">IF(I517&lt;&gt;"",(J516-K516)*(1+($H$12-$H$13)/12),"")</f>
        <v/>
      </c>
      <c r="K517" s="33" t="str">
        <f ca="1">IF(J517&lt;&gt;"",-PMT(($H$12-$H$13)/12,12*$H$17,$J$28,0,1),"")</f>
        <v/>
      </c>
      <c r="L517" s="33" t="str">
        <f ca="1">IF(K517&lt;&gt;"",J517*$H$13/12,"")</f>
        <v/>
      </c>
    </row>
    <row r="518" spans="2:12" x14ac:dyDescent="0.3">
      <c r="B518" s="30">
        <f ca="1">IFERROR(IF(YEARFRAC($B$28,IF(DATE(YEAR(B517),MONTH(B517),15)&gt;B517,DATE(YEAR(B517),MONTH(B517),15),DATE(YEAR(B517),MONTH(B517)+1,1)))&gt;$H$16,"",IF(DATE(YEAR(B517),MONTH(B517),15)&gt;B517,DATE(YEAR(B517),MONTH(B517),15),DATE(YEAR(B517),MONTH(B517)+1,1))),"")</f>
        <v>48928</v>
      </c>
      <c r="C518" s="33">
        <f ca="1">IF(B518&lt;&gt;"",IF(AND(MONTH(B518)=1,DAY(B518)=1),C517*(1+$H$10),C517),"")</f>
        <v>106131.90820577687</v>
      </c>
      <c r="D518" s="33">
        <f ca="1">IF(C518&lt;&gt;"",C518*$H$8/24,"")</f>
        <v>265.32977051444215</v>
      </c>
      <c r="E518" s="33">
        <f ca="1">IF(D518&lt;&gt;"",C518*$H$9/24,"")</f>
        <v>132.66488525722107</v>
      </c>
      <c r="F518" s="33">
        <f ca="1">IF(E518&lt;&gt;"",F517*(1+$H$11-$H$13)^YEARFRAC(B517,B518,1)+D518+E518,"")</f>
        <v>292586.91622996941</v>
      </c>
      <c r="G518" s="33">
        <f ca="1">IF(E518&lt;&gt;"",F517*((1+$H$11)^YEARFRAC(B517,B518,1)-(1+$H$11-$H$13)^YEARFRAC(B517,B518,1)),"")</f>
        <v>213.55581685589138</v>
      </c>
      <c r="I518" s="30" t="str">
        <f ca="1">IFERROR(IF(YEARFRAC($I$28,DATE(YEAR(I517),MONTH(I517)+1,1))&gt;$H$17,"",DATE(YEAR(I517),MONTH(I517)+1,1)),"")</f>
        <v/>
      </c>
      <c r="J518" s="33" t="str">
        <f ca="1">IF(I518&lt;&gt;"",(J517-K517)*(1+($H$12-$H$13)/12),"")</f>
        <v/>
      </c>
      <c r="K518" s="33" t="str">
        <f ca="1">IF(J518&lt;&gt;"",-PMT(($H$12-$H$13)/12,12*$H$17,$J$28,0,1),"")</f>
        <v/>
      </c>
      <c r="L518" s="33" t="str">
        <f ca="1">IF(K518&lt;&gt;"",J518*$H$13/12,"")</f>
        <v/>
      </c>
    </row>
    <row r="519" spans="2:12" x14ac:dyDescent="0.3">
      <c r="B519" s="30">
        <f ca="1">IFERROR(IF(YEARFRAC($B$28,IF(DATE(YEAR(B518),MONTH(B518),15)&gt;B518,DATE(YEAR(B518),MONTH(B518),15),DATE(YEAR(B518),MONTH(B518)+1,1)))&gt;$H$16,"",IF(DATE(YEAR(B518),MONTH(B518),15)&gt;B518,DATE(YEAR(B518),MONTH(B518),15),DATE(YEAR(B518),MONTH(B518)+1,1))),"")</f>
        <v>48945</v>
      </c>
      <c r="C519" s="33">
        <f ca="1">IF(B519&lt;&gt;"",IF(AND(MONTH(B519)=1,DAY(B519)=1),C518*(1+$H$10),C518),"")</f>
        <v>111438.50361606572</v>
      </c>
      <c r="D519" s="33">
        <f ca="1">IF(C519&lt;&gt;"",C519*$H$8/24,"")</f>
        <v>278.59625904016428</v>
      </c>
      <c r="E519" s="33">
        <f ca="1">IF(D519&lt;&gt;"",C519*$H$9/24,"")</f>
        <v>139.29812952008214</v>
      </c>
      <c r="F519" s="33">
        <f ca="1">IF(E519&lt;&gt;"",F518*(1+$H$11-$H$13)^YEARFRAC(B518,B519,1)+D519+E519,"")</f>
        <v>293539.77291184722</v>
      </c>
      <c r="G519" s="33">
        <f ca="1">IF(E519&lt;&gt;"",F518*((1+$H$11)^YEARFRAC(B518,B519,1)-(1+$H$11-$H$13)^YEARFRAC(B518,B519,1)),"")</f>
        <v>260.16614507340347</v>
      </c>
      <c r="I519" s="30" t="str">
        <f ca="1">IFERROR(IF(YEARFRAC($I$28,DATE(YEAR(I518),MONTH(I518)+1,1))&gt;$H$17,"",DATE(YEAR(I518),MONTH(I518)+1,1)),"")</f>
        <v/>
      </c>
      <c r="J519" s="33" t="str">
        <f ca="1">IF(I519&lt;&gt;"",(J518-K518)*(1+($H$12-$H$13)/12),"")</f>
        <v/>
      </c>
      <c r="K519" s="33" t="str">
        <f ca="1">IF(J519&lt;&gt;"",-PMT(($H$12-$H$13)/12,12*$H$17,$J$28,0,1),"")</f>
        <v/>
      </c>
      <c r="L519" s="33" t="str">
        <f ca="1">IF(K519&lt;&gt;"",J519*$H$13/12,"")</f>
        <v/>
      </c>
    </row>
    <row r="520" spans="2:12" x14ac:dyDescent="0.3">
      <c r="B520" s="30">
        <f ca="1">IFERROR(IF(YEARFRAC($B$28,IF(DATE(YEAR(B519),MONTH(B519),15)&gt;B519,DATE(YEAR(B519),MONTH(B519),15),DATE(YEAR(B519),MONTH(B519)+1,1)))&gt;$H$16,"",IF(DATE(YEAR(B519),MONTH(B519),15)&gt;B519,DATE(YEAR(B519),MONTH(B519),15),DATE(YEAR(B519),MONTH(B519)+1,1))),"")</f>
        <v>48959</v>
      </c>
      <c r="C520" s="33">
        <f ca="1">IF(B520&lt;&gt;"",IF(AND(MONTH(B520)=1,DAY(B520)=1),C519*(1+$H$10),C519),"")</f>
        <v>111438.50361606572</v>
      </c>
      <c r="D520" s="33">
        <f ca="1">IF(C520&lt;&gt;"",C520*$H$8/24,"")</f>
        <v>278.59625904016428</v>
      </c>
      <c r="E520" s="33">
        <f ca="1">IF(D520&lt;&gt;"",C520*$H$9/24,"")</f>
        <v>139.29812952008214</v>
      </c>
      <c r="F520" s="33">
        <f ca="1">IF(E520&lt;&gt;"",F519*(1+$H$11-$H$13)^YEARFRAC(B519,B520,1)+D520+E520,"")</f>
        <v>294399.58797422226</v>
      </c>
      <c r="G520" s="33">
        <f ca="1">IF(E520&lt;&gt;"",F519*((1+$H$11)^YEARFRAC(B519,B520,1)-(1+$H$11-$H$13)^YEARFRAC(B519,B520,1)),"")</f>
        <v>214.86612283628907</v>
      </c>
      <c r="I520" s="30" t="str">
        <f ca="1">IFERROR(IF(YEARFRAC($I$28,DATE(YEAR(I519),MONTH(I519)+1,1))&gt;$H$17,"",DATE(YEAR(I519),MONTH(I519)+1,1)),"")</f>
        <v/>
      </c>
      <c r="J520" s="33" t="str">
        <f ca="1">IF(I520&lt;&gt;"",(J519-K519)*(1+($H$12-$H$13)/12),"")</f>
        <v/>
      </c>
      <c r="K520" s="33" t="str">
        <f ca="1">IF(J520&lt;&gt;"",-PMT(($H$12-$H$13)/12,12*$H$17,$J$28,0,1),"")</f>
        <v/>
      </c>
      <c r="L520" s="33" t="str">
        <f ca="1">IF(K520&lt;&gt;"",J520*$H$13/12,"")</f>
        <v/>
      </c>
    </row>
    <row r="521" spans="2:12" x14ac:dyDescent="0.3">
      <c r="B521" s="30">
        <f ca="1">IFERROR(IF(YEARFRAC($B$28,IF(DATE(YEAR(B520),MONTH(B520),15)&gt;B520,DATE(YEAR(B520),MONTH(B520),15),DATE(YEAR(B520),MONTH(B520)+1,1)))&gt;$H$16,"",IF(DATE(YEAR(B520),MONTH(B520),15)&gt;B520,DATE(YEAR(B520),MONTH(B520),15),DATE(YEAR(B520),MONTH(B520)+1,1))),"")</f>
        <v>48976</v>
      </c>
      <c r="C521" s="33">
        <f ca="1">IF(B521&lt;&gt;"",IF(AND(MONTH(B521)=1,DAY(B521)=1),C520*(1+$H$10),C520),"")</f>
        <v>111438.50361606572</v>
      </c>
      <c r="D521" s="33">
        <f ca="1">IF(C521&lt;&gt;"",C521*$H$8/24,"")</f>
        <v>278.59625904016428</v>
      </c>
      <c r="E521" s="33">
        <f ca="1">IF(D521&lt;&gt;"",C521*$H$9/24,"")</f>
        <v>139.29812952008214</v>
      </c>
      <c r="F521" s="33">
        <f ca="1">IF(E521&lt;&gt;"",F520*(1+$H$11-$H$13)^YEARFRAC(B520,B521,1)+D521+E521,"")</f>
        <v>295355.75892266346</v>
      </c>
      <c r="G521" s="33">
        <f ca="1">IF(E521&lt;&gt;"",F520*((1+$H$11)^YEARFRAC(B520,B521,1)-(1+$H$11-$H$13)^YEARFRAC(B520,B521,1)),"")</f>
        <v>261.77795952519898</v>
      </c>
      <c r="I521" s="30" t="str">
        <f ca="1">IFERROR(IF(YEARFRAC($I$28,DATE(YEAR(I520),MONTH(I520)+1,1))&gt;$H$17,"",DATE(YEAR(I520),MONTH(I520)+1,1)),"")</f>
        <v/>
      </c>
      <c r="J521" s="33" t="str">
        <f ca="1">IF(I521&lt;&gt;"",(J520-K520)*(1+($H$12-$H$13)/12),"")</f>
        <v/>
      </c>
      <c r="K521" s="33" t="str">
        <f ca="1">IF(J521&lt;&gt;"",-PMT(($H$12-$H$13)/12,12*$H$17,$J$28,0,1),"")</f>
        <v/>
      </c>
      <c r="L521" s="33" t="str">
        <f ca="1">IF(K521&lt;&gt;"",J521*$H$13/12,"")</f>
        <v/>
      </c>
    </row>
    <row r="522" spans="2:12" x14ac:dyDescent="0.3">
      <c r="B522" s="30">
        <f ca="1">IFERROR(IF(YEARFRAC($B$28,IF(DATE(YEAR(B521),MONTH(B521),15)&gt;B521,DATE(YEAR(B521),MONTH(B521),15),DATE(YEAR(B521),MONTH(B521)+1,1)))&gt;$H$16,"",IF(DATE(YEAR(B521),MONTH(B521),15)&gt;B521,DATE(YEAR(B521),MONTH(B521),15),DATE(YEAR(B521),MONTH(B521)+1,1))),"")</f>
        <v>48990</v>
      </c>
      <c r="C522" s="33">
        <f ca="1">IF(B522&lt;&gt;"",IF(AND(MONTH(B522)=1,DAY(B522)=1),C521*(1+$H$10),C521),"")</f>
        <v>111438.50361606572</v>
      </c>
      <c r="D522" s="33">
        <f ca="1">IF(C522&lt;&gt;"",C522*$H$8/24,"")</f>
        <v>278.59625904016428</v>
      </c>
      <c r="E522" s="33">
        <f ca="1">IF(D522&lt;&gt;"",C522*$H$9/24,"")</f>
        <v>139.29812952008214</v>
      </c>
      <c r="F522" s="33">
        <f ca="1">IF(E522&lt;&gt;"",F521*(1+$H$11-$H$13)^YEARFRAC(B521,B522,1)+D522+E522,"")</f>
        <v>296218.3079306077</v>
      </c>
      <c r="G522" s="33">
        <f ca="1">IF(E522&lt;&gt;"",F521*((1+$H$11)^YEARFRAC(B521,B522,1)-(1+$H$11-$H$13)^YEARFRAC(B521,B522,1)),"")</f>
        <v>216.19539371974852</v>
      </c>
      <c r="I522" s="30" t="str">
        <f ca="1">IFERROR(IF(YEARFRAC($I$28,DATE(YEAR(I521),MONTH(I521)+1,1))&gt;$H$17,"",DATE(YEAR(I521),MONTH(I521)+1,1)),"")</f>
        <v/>
      </c>
      <c r="J522" s="33" t="str">
        <f ca="1">IF(I522&lt;&gt;"",(J521-K521)*(1+($H$12-$H$13)/12),"")</f>
        <v/>
      </c>
      <c r="K522" s="33" t="str">
        <f ca="1">IF(J522&lt;&gt;"",-PMT(($H$12-$H$13)/12,12*$H$17,$J$28,0,1),"")</f>
        <v/>
      </c>
      <c r="L522" s="33" t="str">
        <f ca="1">IF(K522&lt;&gt;"",J522*$H$13/12,"")</f>
        <v/>
      </c>
    </row>
    <row r="523" spans="2:12" x14ac:dyDescent="0.3">
      <c r="B523" s="30">
        <f ca="1">IFERROR(IF(YEARFRAC($B$28,IF(DATE(YEAR(B522),MONTH(B522),15)&gt;B522,DATE(YEAR(B522),MONTH(B522),15),DATE(YEAR(B522),MONTH(B522)+1,1)))&gt;$H$16,"",IF(DATE(YEAR(B522),MONTH(B522),15)&gt;B522,DATE(YEAR(B522),MONTH(B522),15),DATE(YEAR(B522),MONTH(B522)+1,1))),"")</f>
        <v>49004</v>
      </c>
      <c r="C523" s="33">
        <f ca="1">IF(B523&lt;&gt;"",IF(AND(MONTH(B523)=1,DAY(B523)=1),C522*(1+$H$10),C522),"")</f>
        <v>111438.50361606572</v>
      </c>
      <c r="D523" s="33">
        <f ca="1">IF(C523&lt;&gt;"",C523*$H$8/24,"")</f>
        <v>278.59625904016428</v>
      </c>
      <c r="E523" s="33">
        <f ca="1">IF(D523&lt;&gt;"",C523*$H$9/24,"")</f>
        <v>139.29812952008214</v>
      </c>
      <c r="F523" s="33">
        <f ca="1">IF(E523&lt;&gt;"",F522*(1+$H$11-$H$13)^YEARFRAC(B522,B523,1)+D523+E523,"")</f>
        <v>297082.15549593314</v>
      </c>
      <c r="G523" s="33">
        <f ca="1">IF(E523&lt;&gt;"",F522*((1+$H$11)^YEARFRAC(B522,B523,1)-(1+$H$11-$H$13)^YEARFRAC(B522,B523,1)),"")</f>
        <v>216.82676492800016</v>
      </c>
      <c r="I523" s="30" t="str">
        <f ca="1">IFERROR(IF(YEARFRAC($I$28,DATE(YEAR(I522),MONTH(I522)+1,1))&gt;$H$17,"",DATE(YEAR(I522),MONTH(I522)+1,1)),"")</f>
        <v/>
      </c>
      <c r="J523" s="33" t="str">
        <f ca="1">IF(I523&lt;&gt;"",(J522-K522)*(1+($H$12-$H$13)/12),"")</f>
        <v/>
      </c>
      <c r="K523" s="33" t="str">
        <f ca="1">IF(J523&lt;&gt;"",-PMT(($H$12-$H$13)/12,12*$H$17,$J$28,0,1),"")</f>
        <v/>
      </c>
      <c r="L523" s="33" t="str">
        <f ca="1">IF(K523&lt;&gt;"",J523*$H$13/12,"")</f>
        <v/>
      </c>
    </row>
    <row r="524" spans="2:12" x14ac:dyDescent="0.3">
      <c r="B524" s="30">
        <f ca="1">IFERROR(IF(YEARFRAC($B$28,IF(DATE(YEAR(B523),MONTH(B523),15)&gt;B523,DATE(YEAR(B523),MONTH(B523),15),DATE(YEAR(B523),MONTH(B523)+1,1)))&gt;$H$16,"",IF(DATE(YEAR(B523),MONTH(B523),15)&gt;B523,DATE(YEAR(B523),MONTH(B523),15),DATE(YEAR(B523),MONTH(B523)+1,1))),"")</f>
        <v>49018</v>
      </c>
      <c r="C524" s="33">
        <f ca="1">IF(B524&lt;&gt;"",IF(AND(MONTH(B524)=1,DAY(B524)=1),C523*(1+$H$10),C523),"")</f>
        <v>111438.50361606572</v>
      </c>
      <c r="D524" s="33">
        <f ca="1">IF(C524&lt;&gt;"",C524*$H$8/24,"")</f>
        <v>278.59625904016428</v>
      </c>
      <c r="E524" s="33">
        <f ca="1">IF(D524&lt;&gt;"",C524*$H$9/24,"")</f>
        <v>139.29812952008214</v>
      </c>
      <c r="F524" s="33">
        <f ca="1">IF(E524&lt;&gt;"",F523*(1+$H$11-$H$13)^YEARFRAC(B523,B524,1)+D524+E524,"")</f>
        <v>297947.30357360264</v>
      </c>
      <c r="G524" s="33">
        <f ca="1">IF(E524&lt;&gt;"",F523*((1+$H$11)^YEARFRAC(B523,B524,1)-(1+$H$11-$H$13)^YEARFRAC(B523,B524,1)),"")</f>
        <v>217.45908665817603</v>
      </c>
      <c r="I524" s="30" t="str">
        <f ca="1">IFERROR(IF(YEARFRAC($I$28,DATE(YEAR(I523),MONTH(I523)+1,1))&gt;$H$17,"",DATE(YEAR(I523),MONTH(I523)+1,1)),"")</f>
        <v/>
      </c>
      <c r="J524" s="33" t="str">
        <f ca="1">IF(I524&lt;&gt;"",(J523-K523)*(1+($H$12-$H$13)/12),"")</f>
        <v/>
      </c>
      <c r="K524" s="33" t="str">
        <f ca="1">IF(J524&lt;&gt;"",-PMT(($H$12-$H$13)/12,12*$H$17,$J$28,0,1),"")</f>
        <v/>
      </c>
      <c r="L524" s="33" t="str">
        <f ca="1">IF(K524&lt;&gt;"",J524*$H$13/12,"")</f>
        <v/>
      </c>
    </row>
    <row r="525" spans="2:12" x14ac:dyDescent="0.3">
      <c r="B525" s="30">
        <f ca="1">IFERROR(IF(YEARFRAC($B$28,IF(DATE(YEAR(B524),MONTH(B524),15)&gt;B524,DATE(YEAR(B524),MONTH(B524),15),DATE(YEAR(B524),MONTH(B524)+1,1)))&gt;$H$16,"",IF(DATE(YEAR(B524),MONTH(B524),15)&gt;B524,DATE(YEAR(B524),MONTH(B524),15),DATE(YEAR(B524),MONTH(B524)+1,1))),"")</f>
        <v>49035</v>
      </c>
      <c r="C525" s="33">
        <f ca="1">IF(B525&lt;&gt;"",IF(AND(MONTH(B525)=1,DAY(B525)=1),C524*(1+$H$10),C524),"")</f>
        <v>111438.50361606572</v>
      </c>
      <c r="D525" s="33">
        <f ca="1">IF(C525&lt;&gt;"",C525*$H$8/24,"")</f>
        <v>278.59625904016428</v>
      </c>
      <c r="E525" s="33">
        <f ca="1">IF(D525&lt;&gt;"",C525*$H$9/24,"")</f>
        <v>139.29812952008214</v>
      </c>
      <c r="F525" s="33">
        <f ca="1">IF(E525&lt;&gt;"",F524*(1+$H$11-$H$13)^YEARFRAC(B524,B525,1)+D525+E525,"")</f>
        <v>298909.96112129965</v>
      </c>
      <c r="G525" s="33">
        <f ca="1">IF(E525&lt;&gt;"",F524*((1+$H$11)^YEARFRAC(B524,B525,1)-(1+$H$11-$H$13)^YEARFRAC(B524,B525,1)),"")</f>
        <v>264.93256227777766</v>
      </c>
      <c r="I525" s="30" t="str">
        <f ca="1">IFERROR(IF(YEARFRAC($I$28,DATE(YEAR(I524),MONTH(I524)+1,1))&gt;$H$17,"",DATE(YEAR(I524),MONTH(I524)+1,1)),"")</f>
        <v/>
      </c>
      <c r="J525" s="33" t="str">
        <f ca="1">IF(I525&lt;&gt;"",(J524-K524)*(1+($H$12-$H$13)/12),"")</f>
        <v/>
      </c>
      <c r="K525" s="33" t="str">
        <f ca="1">IF(J525&lt;&gt;"",-PMT(($H$12-$H$13)/12,12*$H$17,$J$28,0,1),"")</f>
        <v/>
      </c>
      <c r="L525" s="33" t="str">
        <f ca="1">IF(K525&lt;&gt;"",J525*$H$13/12,"")</f>
        <v/>
      </c>
    </row>
    <row r="526" spans="2:12" x14ac:dyDescent="0.3">
      <c r="B526" s="30">
        <f ca="1">IFERROR(IF(YEARFRAC($B$28,IF(DATE(YEAR(B525),MONTH(B525),15)&gt;B525,DATE(YEAR(B525),MONTH(B525),15),DATE(YEAR(B525),MONTH(B525)+1,1)))&gt;$H$16,"",IF(DATE(YEAR(B525),MONTH(B525),15)&gt;B525,DATE(YEAR(B525),MONTH(B525),15),DATE(YEAR(B525),MONTH(B525)+1,1))),"")</f>
        <v>49049</v>
      </c>
      <c r="C526" s="33">
        <f ca="1">IF(B526&lt;&gt;"",IF(AND(MONTH(B526)=1,DAY(B526)=1),C525*(1+$H$10),C525),"")</f>
        <v>111438.50361606572</v>
      </c>
      <c r="D526" s="33">
        <f ca="1">IF(C526&lt;&gt;"",C526*$H$8/24,"")</f>
        <v>278.59625904016428</v>
      </c>
      <c r="E526" s="33">
        <f ca="1">IF(D526&lt;&gt;"",C526*$H$9/24,"")</f>
        <v>139.29812952008214</v>
      </c>
      <c r="F526" s="33">
        <f ca="1">IF(E526&lt;&gt;"",F525*(1+$H$11-$H$13)^YEARFRAC(B525,B526,1)+D526+E526,"")</f>
        <v>299777.86093882896</v>
      </c>
      <c r="G526" s="33">
        <f ca="1">IF(E526&lt;&gt;"",F525*((1+$H$11)^YEARFRAC(B525,B526,1)-(1+$H$11-$H$13)^YEARFRAC(B525,B526,1)),"")</f>
        <v>218.79700929852228</v>
      </c>
      <c r="I526" s="30" t="str">
        <f ca="1">IFERROR(IF(YEARFRAC($I$28,DATE(YEAR(I525),MONTH(I525)+1,1))&gt;$H$17,"",DATE(YEAR(I525),MONTH(I525)+1,1)),"")</f>
        <v/>
      </c>
      <c r="J526" s="33" t="str">
        <f ca="1">IF(I526&lt;&gt;"",(J525-K525)*(1+($H$12-$H$13)/12),"")</f>
        <v/>
      </c>
      <c r="K526" s="33" t="str">
        <f ca="1">IF(J526&lt;&gt;"",-PMT(($H$12-$H$13)/12,12*$H$17,$J$28,0,1),"")</f>
        <v/>
      </c>
      <c r="L526" s="33" t="str">
        <f ca="1">IF(K526&lt;&gt;"",J526*$H$13/12,"")</f>
        <v/>
      </c>
    </row>
    <row r="527" spans="2:12" x14ac:dyDescent="0.3">
      <c r="B527" s="30">
        <f ca="1">IFERROR(IF(YEARFRAC($B$28,IF(DATE(YEAR(B526),MONTH(B526),15)&gt;B526,DATE(YEAR(B526),MONTH(B526),15),DATE(YEAR(B526),MONTH(B526)+1,1)))&gt;$H$16,"",IF(DATE(YEAR(B526),MONTH(B526),15)&gt;B526,DATE(YEAR(B526),MONTH(B526),15),DATE(YEAR(B526),MONTH(B526)+1,1))),"")</f>
        <v>49065</v>
      </c>
      <c r="C527" s="33">
        <f ca="1">IF(B527&lt;&gt;"",IF(AND(MONTH(B527)=1,DAY(B527)=1),C526*(1+$H$10),C526),"")</f>
        <v>111438.50361606572</v>
      </c>
      <c r="D527" s="33">
        <f ca="1">IF(C527&lt;&gt;"",C527*$H$8/24,"")</f>
        <v>278.59625904016428</v>
      </c>
      <c r="E527" s="33">
        <f ca="1">IF(D527&lt;&gt;"",C527*$H$9/24,"")</f>
        <v>139.29812952008214</v>
      </c>
      <c r="F527" s="33">
        <f ca="1">IF(E527&lt;&gt;"",F526*(1+$H$11-$H$13)^YEARFRAC(B526,B527,1)+D527+E527,"")</f>
        <v>300711.595959222</v>
      </c>
      <c r="G527" s="33">
        <f ca="1">IF(E527&lt;&gt;"",F526*((1+$H$11)^YEARFRAC(B526,B527,1)-(1+$H$11-$H$13)^YEARFRAC(B526,B527,1)),"")</f>
        <v>250.84676087742329</v>
      </c>
      <c r="I527" s="30" t="str">
        <f ca="1">IFERROR(IF(YEARFRAC($I$28,DATE(YEAR(I526),MONTH(I526)+1,1))&gt;$H$17,"",DATE(YEAR(I526),MONTH(I526)+1,1)),"")</f>
        <v/>
      </c>
      <c r="J527" s="33" t="str">
        <f ca="1">IF(I527&lt;&gt;"",(J526-K526)*(1+($H$12-$H$13)/12),"")</f>
        <v/>
      </c>
      <c r="K527" s="33" t="str">
        <f ca="1">IF(J527&lt;&gt;"",-PMT(($H$12-$H$13)/12,12*$H$17,$J$28,0,1),"")</f>
        <v/>
      </c>
      <c r="L527" s="33" t="str">
        <f ca="1">IF(K527&lt;&gt;"",J527*$H$13/12,"")</f>
        <v/>
      </c>
    </row>
    <row r="528" spans="2:12" x14ac:dyDescent="0.3">
      <c r="B528" s="30">
        <f ca="1">IFERROR(IF(YEARFRAC($B$28,IF(DATE(YEAR(B527),MONTH(B527),15)&gt;B527,DATE(YEAR(B527),MONTH(B527),15),DATE(YEAR(B527),MONTH(B527)+1,1)))&gt;$H$16,"",IF(DATE(YEAR(B527),MONTH(B527),15)&gt;B527,DATE(YEAR(B527),MONTH(B527),15),DATE(YEAR(B527),MONTH(B527)+1,1))),"")</f>
        <v>49079</v>
      </c>
      <c r="C528" s="33">
        <f ca="1">IF(B528&lt;&gt;"",IF(AND(MONTH(B528)=1,DAY(B528)=1),C527*(1+$H$10),C527),"")</f>
        <v>111438.50361606572</v>
      </c>
      <c r="D528" s="33">
        <f ca="1">IF(C528&lt;&gt;"",C528*$H$8/24,"")</f>
        <v>278.59625904016428</v>
      </c>
      <c r="E528" s="33">
        <f ca="1">IF(D528&lt;&gt;"",C528*$H$9/24,"")</f>
        <v>139.29812952008214</v>
      </c>
      <c r="F528" s="33">
        <f ca="1">IF(E528&lt;&gt;"",F527*(1+$H$11-$H$13)^YEARFRAC(B527,B528,1)+D528+E528,"")</f>
        <v>301582.2081167986</v>
      </c>
      <c r="G528" s="33">
        <f ca="1">IF(E528&lt;&gt;"",F527*((1+$H$11)^YEARFRAC(B527,B528,1)-(1+$H$11-$H$13)^YEARFRAC(B527,B528,1)),"")</f>
        <v>220.11577536743047</v>
      </c>
      <c r="I528" s="30" t="str">
        <f ca="1">IFERROR(IF(YEARFRAC($I$28,DATE(YEAR(I527),MONTH(I527)+1,1))&gt;$H$17,"",DATE(YEAR(I527),MONTH(I527)+1,1)),"")</f>
        <v/>
      </c>
      <c r="J528" s="33" t="str">
        <f ca="1">IF(I528&lt;&gt;"",(J527-K527)*(1+($H$12-$H$13)/12),"")</f>
        <v/>
      </c>
      <c r="K528" s="33" t="str">
        <f ca="1">IF(J528&lt;&gt;"",-PMT(($H$12-$H$13)/12,12*$H$17,$J$28,0,1),"")</f>
        <v/>
      </c>
      <c r="L528" s="33" t="str">
        <f ca="1">IF(K528&lt;&gt;"",J528*$H$13/12,"")</f>
        <v/>
      </c>
    </row>
    <row r="529" spans="2:12" x14ac:dyDescent="0.3">
      <c r="B529" s="30">
        <f ca="1">IFERROR(IF(YEARFRAC($B$28,IF(DATE(YEAR(B528),MONTH(B528),15)&gt;B528,DATE(YEAR(B528),MONTH(B528),15),DATE(YEAR(B528),MONTH(B528)+1,1)))&gt;$H$16,"",IF(DATE(YEAR(B528),MONTH(B528),15)&gt;B528,DATE(YEAR(B528),MONTH(B528),15),DATE(YEAR(B528),MONTH(B528)+1,1))),"")</f>
        <v>49096</v>
      </c>
      <c r="C529" s="33">
        <f ca="1">IF(B529&lt;&gt;"",IF(AND(MONTH(B529)=1,DAY(B529)=1),C528*(1+$H$10),C528),"")</f>
        <v>111438.50361606572</v>
      </c>
      <c r="D529" s="33">
        <f ca="1">IF(C529&lt;&gt;"",C529*$H$8/24,"")</f>
        <v>278.59625904016428</v>
      </c>
      <c r="E529" s="33">
        <f ca="1">IF(D529&lt;&gt;"",C529*$H$9/24,"")</f>
        <v>139.29812952008214</v>
      </c>
      <c r="F529" s="33">
        <f ca="1">IF(E529&lt;&gt;"",F528*(1+$H$11-$H$13)^YEARFRAC(B528,B529,1)+D529+E529,"")</f>
        <v>302551.51167893631</v>
      </c>
      <c r="G529" s="33">
        <f ca="1">IF(E529&lt;&gt;"",F528*((1+$H$11)^YEARFRAC(B528,B529,1)-(1+$H$11-$H$13)^YEARFRAC(B528,B529,1)),"")</f>
        <v>268.16469280124164</v>
      </c>
      <c r="I529" s="30" t="str">
        <f ca="1">IFERROR(IF(YEARFRAC($I$28,DATE(YEAR(I528),MONTH(I528)+1,1))&gt;$H$17,"",DATE(YEAR(I528),MONTH(I528)+1,1)),"")</f>
        <v/>
      </c>
      <c r="J529" s="33" t="str">
        <f ca="1">IF(I529&lt;&gt;"",(J528-K528)*(1+($H$12-$H$13)/12),"")</f>
        <v/>
      </c>
      <c r="K529" s="33" t="str">
        <f ca="1">IF(J529&lt;&gt;"",-PMT(($H$12-$H$13)/12,12*$H$17,$J$28,0,1),"")</f>
        <v/>
      </c>
      <c r="L529" s="33" t="str">
        <f ca="1">IF(K529&lt;&gt;"",J529*$H$13/12,"")</f>
        <v/>
      </c>
    </row>
    <row r="530" spans="2:12" x14ac:dyDescent="0.3">
      <c r="B530" s="30">
        <f ca="1">IFERROR(IF(YEARFRAC($B$28,IF(DATE(YEAR(B529),MONTH(B529),15)&gt;B529,DATE(YEAR(B529),MONTH(B529),15),DATE(YEAR(B529),MONTH(B529)+1,1)))&gt;$H$16,"",IF(DATE(YEAR(B529),MONTH(B529),15)&gt;B529,DATE(YEAR(B529),MONTH(B529),15),DATE(YEAR(B529),MONTH(B529)+1,1))),"")</f>
        <v>49110</v>
      </c>
      <c r="C530" s="33">
        <f ca="1">IF(B530&lt;&gt;"",IF(AND(MONTH(B530)=1,DAY(B530)=1),C529*(1+$H$10),C529),"")</f>
        <v>111438.50361606572</v>
      </c>
      <c r="D530" s="33">
        <f ca="1">IF(C530&lt;&gt;"",C530*$H$8/24,"")</f>
        <v>278.59625904016428</v>
      </c>
      <c r="E530" s="33">
        <f ca="1">IF(D530&lt;&gt;"",C530*$H$9/24,"")</f>
        <v>139.29812952008214</v>
      </c>
      <c r="F530" s="33">
        <f ca="1">IF(E530&lt;&gt;"",F529*(1+$H$11-$H$13)^YEARFRAC(B529,B530,1)+D530+E530,"")</f>
        <v>303424.89380797726</v>
      </c>
      <c r="G530" s="33">
        <f ca="1">IF(E530&lt;&gt;"",F529*((1+$H$11)^YEARFRAC(B529,B530,1)-(1+$H$11-$H$13)^YEARFRAC(B529,B530,1)),"")</f>
        <v>221.46256239093643</v>
      </c>
      <c r="I530" s="30" t="str">
        <f ca="1">IFERROR(IF(YEARFRAC($I$28,DATE(YEAR(I529),MONTH(I529)+1,1))&gt;$H$17,"",DATE(YEAR(I529),MONTH(I529)+1,1)),"")</f>
        <v/>
      </c>
      <c r="J530" s="33" t="str">
        <f ca="1">IF(I530&lt;&gt;"",(J529-K529)*(1+($H$12-$H$13)/12),"")</f>
        <v/>
      </c>
      <c r="K530" s="33" t="str">
        <f ca="1">IF(J530&lt;&gt;"",-PMT(($H$12-$H$13)/12,12*$H$17,$J$28,0,1),"")</f>
        <v/>
      </c>
      <c r="L530" s="33" t="str">
        <f ca="1">IF(K530&lt;&gt;"",J530*$H$13/12,"")</f>
        <v/>
      </c>
    </row>
    <row r="531" spans="2:12" x14ac:dyDescent="0.3">
      <c r="B531" s="30">
        <f ca="1">IFERROR(IF(YEARFRAC($B$28,IF(DATE(YEAR(B530),MONTH(B530),15)&gt;B530,DATE(YEAR(B530),MONTH(B530),15),DATE(YEAR(B530),MONTH(B530)+1,1)))&gt;$H$16,"",IF(DATE(YEAR(B530),MONTH(B530),15)&gt;B530,DATE(YEAR(B530),MONTH(B530),15),DATE(YEAR(B530),MONTH(B530)+1,1))),"")</f>
        <v>49126</v>
      </c>
      <c r="C531" s="33">
        <f ca="1">IF(B531&lt;&gt;"",IF(AND(MONTH(B531)=1,DAY(B531)=1),C530*(1+$H$10),C530),"")</f>
        <v>111438.50361606572</v>
      </c>
      <c r="D531" s="33">
        <f ca="1">IF(C531&lt;&gt;"",C531*$H$8/24,"")</f>
        <v>278.59625904016428</v>
      </c>
      <c r="E531" s="33">
        <f ca="1">IF(D531&lt;&gt;"",C531*$H$9/24,"")</f>
        <v>139.29812952008214</v>
      </c>
      <c r="F531" s="33">
        <f ca="1">IF(E531&lt;&gt;"",F530*(1+$H$11-$H$13)^YEARFRAC(B530,B531,1)+D531+E531,"")</f>
        <v>304364.90443435952</v>
      </c>
      <c r="G531" s="33">
        <f ca="1">IF(E531&lt;&gt;"",F530*((1+$H$11)^YEARFRAC(B530,B531,1)-(1+$H$11-$H$13)^YEARFRAC(B530,B531,1)),"")</f>
        <v>253.89850852541264</v>
      </c>
      <c r="I531" s="30" t="str">
        <f ca="1">IFERROR(IF(YEARFRAC($I$28,DATE(YEAR(I530),MONTH(I530)+1,1))&gt;$H$17,"",DATE(YEAR(I530),MONTH(I530)+1,1)),"")</f>
        <v/>
      </c>
      <c r="J531" s="33" t="str">
        <f ca="1">IF(I531&lt;&gt;"",(J530-K530)*(1+($H$12-$H$13)/12),"")</f>
        <v/>
      </c>
      <c r="K531" s="33" t="str">
        <f ca="1">IF(J531&lt;&gt;"",-PMT(($H$12-$H$13)/12,12*$H$17,$J$28,0,1),"")</f>
        <v/>
      </c>
      <c r="L531" s="33" t="str">
        <f ca="1">IF(K531&lt;&gt;"",J531*$H$13/12,"")</f>
        <v/>
      </c>
    </row>
    <row r="532" spans="2:12" x14ac:dyDescent="0.3">
      <c r="B532" s="30">
        <f ca="1">IFERROR(IF(YEARFRAC($B$28,IF(DATE(YEAR(B531),MONTH(B531),15)&gt;B531,DATE(YEAR(B531),MONTH(B531),15),DATE(YEAR(B531),MONTH(B531)+1,1)))&gt;$H$16,"",IF(DATE(YEAR(B531),MONTH(B531),15)&gt;B531,DATE(YEAR(B531),MONTH(B531),15),DATE(YEAR(B531),MONTH(B531)+1,1))),"")</f>
        <v>49140</v>
      </c>
      <c r="C532" s="33">
        <f ca="1">IF(B532&lt;&gt;"",IF(AND(MONTH(B532)=1,DAY(B532)=1),C531*(1+$H$10),C531),"")</f>
        <v>111438.50361606572</v>
      </c>
      <c r="D532" s="33">
        <f ca="1">IF(C532&lt;&gt;"",C532*$H$8/24,"")</f>
        <v>278.59625904016428</v>
      </c>
      <c r="E532" s="33">
        <f ca="1">IF(D532&lt;&gt;"",C532*$H$9/24,"")</f>
        <v>139.29812952008214</v>
      </c>
      <c r="F532" s="33">
        <f ca="1">IF(E532&lt;&gt;"",F531*(1+$H$11-$H$13)^YEARFRAC(B531,B532,1)+D532+E532,"")</f>
        <v>305241.0166048542</v>
      </c>
      <c r="G532" s="33">
        <f ca="1">IF(E532&lt;&gt;"",F531*((1+$H$11)^YEARFRAC(B531,B532,1)-(1+$H$11-$H$13)^YEARFRAC(B531,B532,1)),"")</f>
        <v>222.78993505554024</v>
      </c>
      <c r="I532" s="30" t="str">
        <f ca="1">IFERROR(IF(YEARFRAC($I$28,DATE(YEAR(I531),MONTH(I531)+1,1))&gt;$H$17,"",DATE(YEAR(I531),MONTH(I531)+1,1)),"")</f>
        <v/>
      </c>
      <c r="J532" s="33" t="str">
        <f ca="1">IF(I532&lt;&gt;"",(J531-K531)*(1+($H$12-$H$13)/12),"")</f>
        <v/>
      </c>
      <c r="K532" s="33" t="str">
        <f ca="1">IF(J532&lt;&gt;"",-PMT(($H$12-$H$13)/12,12*$H$17,$J$28,0,1),"")</f>
        <v/>
      </c>
      <c r="L532" s="33" t="str">
        <f ca="1">IF(K532&lt;&gt;"",J532*$H$13/12,"")</f>
        <v/>
      </c>
    </row>
    <row r="533" spans="2:12" x14ac:dyDescent="0.3">
      <c r="B533" s="30">
        <f ca="1">IFERROR(IF(YEARFRAC($B$28,IF(DATE(YEAR(B532),MONTH(B532),15)&gt;B532,DATE(YEAR(B532),MONTH(B532),15),DATE(YEAR(B532),MONTH(B532)+1,1)))&gt;$H$16,"",IF(DATE(YEAR(B532),MONTH(B532),15)&gt;B532,DATE(YEAR(B532),MONTH(B532),15),DATE(YEAR(B532),MONTH(B532)+1,1))),"")</f>
        <v>49157</v>
      </c>
      <c r="C533" s="33">
        <f ca="1">IF(B533&lt;&gt;"",IF(AND(MONTH(B533)=1,DAY(B533)=1),C532*(1+$H$10),C532),"")</f>
        <v>111438.50361606572</v>
      </c>
      <c r="D533" s="33">
        <f ca="1">IF(C533&lt;&gt;"",C533*$H$8/24,"")</f>
        <v>278.59625904016428</v>
      </c>
      <c r="E533" s="33">
        <f ca="1">IF(D533&lt;&gt;"",C533*$H$9/24,"")</f>
        <v>139.29812952008214</v>
      </c>
      <c r="F533" s="33">
        <f ca="1">IF(E533&lt;&gt;"",F532*(1+$H$11-$H$13)^YEARFRAC(B532,B533,1)+D533+E533,"")</f>
        <v>306217.00988710928</v>
      </c>
      <c r="G533" s="33">
        <f ca="1">IF(E533&lt;&gt;"",F532*((1+$H$11)^YEARFRAC(B532,B533,1)-(1+$H$11-$H$13)^YEARFRAC(B532,B533,1)),"")</f>
        <v>271.41807853757138</v>
      </c>
      <c r="I533" s="30" t="str">
        <f ca="1">IFERROR(IF(YEARFRAC($I$28,DATE(YEAR(I532),MONTH(I532)+1,1))&gt;$H$17,"",DATE(YEAR(I532),MONTH(I532)+1,1)),"")</f>
        <v/>
      </c>
      <c r="J533" s="33" t="str">
        <f ca="1">IF(I533&lt;&gt;"",(J532-K532)*(1+($H$12-$H$13)/12),"")</f>
        <v/>
      </c>
      <c r="K533" s="33" t="str">
        <f ca="1">IF(J533&lt;&gt;"",-PMT(($H$12-$H$13)/12,12*$H$17,$J$28,0,1),"")</f>
        <v/>
      </c>
      <c r="L533" s="33" t="str">
        <f ca="1">IF(K533&lt;&gt;"",J533*$H$13/12,"")</f>
        <v/>
      </c>
    </row>
    <row r="534" spans="2:12" x14ac:dyDescent="0.3">
      <c r="B534" s="30">
        <f ca="1">IFERROR(IF(YEARFRAC($B$28,IF(DATE(YEAR(B533),MONTH(B533),15)&gt;B533,DATE(YEAR(B533),MONTH(B533),15),DATE(YEAR(B533),MONTH(B533)+1,1)))&gt;$H$16,"",IF(DATE(YEAR(B533),MONTH(B533),15)&gt;B533,DATE(YEAR(B533),MONTH(B533),15),DATE(YEAR(B533),MONTH(B533)+1,1))),"")</f>
        <v>49171</v>
      </c>
      <c r="C534" s="33">
        <f ca="1">IF(B534&lt;&gt;"",IF(AND(MONTH(B534)=1,DAY(B534)=1),C533*(1+$H$10),C533),"")</f>
        <v>111438.50361606572</v>
      </c>
      <c r="D534" s="33">
        <f ca="1">IF(C534&lt;&gt;"",C534*$H$8/24,"")</f>
        <v>278.59625904016428</v>
      </c>
      <c r="E534" s="33">
        <f ca="1">IF(D534&lt;&gt;"",C534*$H$9/24,"")</f>
        <v>139.29812952008214</v>
      </c>
      <c r="F534" s="33">
        <f ca="1">IF(E534&lt;&gt;"",F533*(1+$H$11-$H$13)^YEARFRAC(B533,B534,1)+D534+E534,"")</f>
        <v>307095.91038056795</v>
      </c>
      <c r="G534" s="33">
        <f ca="1">IF(E534&lt;&gt;"",F533*((1+$H$11)^YEARFRAC(B533,B534,1)-(1+$H$11-$H$13)^YEARFRAC(B533,B534,1)),"")</f>
        <v>224.14564475637113</v>
      </c>
      <c r="I534" s="30" t="str">
        <f ca="1">IFERROR(IF(YEARFRAC($I$28,DATE(YEAR(I533),MONTH(I533)+1,1))&gt;$H$17,"",DATE(YEAR(I533),MONTH(I533)+1,1)),"")</f>
        <v/>
      </c>
      <c r="J534" s="33" t="str">
        <f ca="1">IF(I534&lt;&gt;"",(J533-K533)*(1+($H$12-$H$13)/12),"")</f>
        <v/>
      </c>
      <c r="K534" s="33" t="str">
        <f ca="1">IF(J534&lt;&gt;"",-PMT(($H$12-$H$13)/12,12*$H$17,$J$28,0,1),"")</f>
        <v/>
      </c>
      <c r="L534" s="33" t="str">
        <f ca="1">IF(K534&lt;&gt;"",J534*$H$13/12,"")</f>
        <v/>
      </c>
    </row>
    <row r="535" spans="2:12" x14ac:dyDescent="0.3">
      <c r="B535" s="30">
        <f ca="1">IFERROR(IF(YEARFRAC($B$28,IF(DATE(YEAR(B534),MONTH(B534),15)&gt;B534,DATE(YEAR(B534),MONTH(B534),15),DATE(YEAR(B534),MONTH(B534)+1,1)))&gt;$H$16,"",IF(DATE(YEAR(B534),MONTH(B534),15)&gt;B534,DATE(YEAR(B534),MONTH(B534),15),DATE(YEAR(B534),MONTH(B534)+1,1))),"")</f>
        <v>49188</v>
      </c>
      <c r="C535" s="33">
        <f ca="1">IF(B535&lt;&gt;"",IF(AND(MONTH(B535)=1,DAY(B535)=1),C534*(1+$H$10),C534),"")</f>
        <v>111438.50361606572</v>
      </c>
      <c r="D535" s="33">
        <f ca="1">IF(C535&lt;&gt;"",C535*$H$8/24,"")</f>
        <v>278.59625904016428</v>
      </c>
      <c r="E535" s="33">
        <f ca="1">IF(D535&lt;&gt;"",C535*$H$9/24,"")</f>
        <v>139.29812952008214</v>
      </c>
      <c r="F535" s="33">
        <f ca="1">IF(E535&lt;&gt;"",F534*(1+$H$11-$H$13)^YEARFRAC(B534,B535,1)+D535+E535,"")</f>
        <v>308075.29512762569</v>
      </c>
      <c r="G535" s="33">
        <f ca="1">IF(E535&lt;&gt;"",F534*((1+$H$11)^YEARFRAC(B534,B535,1)-(1+$H$11-$H$13)^YEARFRAC(B534,B535,1)),"")</f>
        <v>273.0674365108062</v>
      </c>
      <c r="I535" s="30" t="str">
        <f ca="1">IFERROR(IF(YEARFRAC($I$28,DATE(YEAR(I534),MONTH(I534)+1,1))&gt;$H$17,"",DATE(YEAR(I534),MONTH(I534)+1,1)),"")</f>
        <v/>
      </c>
      <c r="J535" s="33" t="str">
        <f ca="1">IF(I535&lt;&gt;"",(J534-K534)*(1+($H$12-$H$13)/12),"")</f>
        <v/>
      </c>
      <c r="K535" s="33" t="str">
        <f ca="1">IF(J535&lt;&gt;"",-PMT(($H$12-$H$13)/12,12*$H$17,$J$28,0,1),"")</f>
        <v/>
      </c>
      <c r="L535" s="33" t="str">
        <f ca="1">IF(K535&lt;&gt;"",J535*$H$13/12,"")</f>
        <v/>
      </c>
    </row>
    <row r="536" spans="2:12" x14ac:dyDescent="0.3">
      <c r="B536" s="30">
        <f ca="1">IFERROR(IF(YEARFRAC($B$28,IF(DATE(YEAR(B535),MONTH(B535),15)&gt;B535,DATE(YEAR(B535),MONTH(B535),15),DATE(YEAR(B535),MONTH(B535)+1,1)))&gt;$H$16,"",IF(DATE(YEAR(B535),MONTH(B535),15)&gt;B535,DATE(YEAR(B535),MONTH(B535),15),DATE(YEAR(B535),MONTH(B535)+1,1))),"")</f>
        <v>49202</v>
      </c>
      <c r="C536" s="33">
        <f ca="1">IF(B536&lt;&gt;"",IF(AND(MONTH(B536)=1,DAY(B536)=1),C535*(1+$H$10),C535),"")</f>
        <v>111438.50361606572</v>
      </c>
      <c r="D536" s="33">
        <f ca="1">IF(C536&lt;&gt;"",C536*$H$8/24,"")</f>
        <v>278.59625904016428</v>
      </c>
      <c r="E536" s="33">
        <f ca="1">IF(D536&lt;&gt;"",C536*$H$9/24,"")</f>
        <v>139.29812952008214</v>
      </c>
      <c r="F536" s="33">
        <f ca="1">IF(E536&lt;&gt;"",F535*(1+$H$11-$H$13)^YEARFRAC(B535,B536,1)+D536+E536,"")</f>
        <v>308956.99324764614</v>
      </c>
      <c r="G536" s="33">
        <f ca="1">IF(E536&lt;&gt;"",F535*((1+$H$11)^YEARFRAC(B535,B536,1)-(1+$H$11-$H$13)^YEARFRAC(B535,B536,1)),"")</f>
        <v>225.50587795677487</v>
      </c>
      <c r="I536" s="30" t="str">
        <f ca="1">IFERROR(IF(YEARFRAC($I$28,DATE(YEAR(I535),MONTH(I535)+1,1))&gt;$H$17,"",DATE(YEAR(I535),MONTH(I535)+1,1)),"")</f>
        <v/>
      </c>
      <c r="J536" s="33" t="str">
        <f ca="1">IF(I536&lt;&gt;"",(J535-K535)*(1+($H$12-$H$13)/12),"")</f>
        <v/>
      </c>
      <c r="K536" s="33" t="str">
        <f ca="1">IF(J536&lt;&gt;"",-PMT(($H$12-$H$13)/12,12*$H$17,$J$28,0,1),"")</f>
        <v/>
      </c>
      <c r="L536" s="33" t="str">
        <f ca="1">IF(K536&lt;&gt;"",J536*$H$13/12,"")</f>
        <v/>
      </c>
    </row>
    <row r="537" spans="2:12" x14ac:dyDescent="0.3">
      <c r="B537" s="30">
        <f ca="1">IFERROR(IF(YEARFRAC($B$28,IF(DATE(YEAR(B536),MONTH(B536),15)&gt;B536,DATE(YEAR(B536),MONTH(B536),15),DATE(YEAR(B536),MONTH(B536)+1,1)))&gt;$H$16,"",IF(DATE(YEAR(B536),MONTH(B536),15)&gt;B536,DATE(YEAR(B536),MONTH(B536),15),DATE(YEAR(B536),MONTH(B536)+1,1))),"")</f>
        <v>49218</v>
      </c>
      <c r="C537" s="33">
        <f ca="1">IF(B537&lt;&gt;"",IF(AND(MONTH(B537)=1,DAY(B537)=1),C536*(1+$H$10),C536),"")</f>
        <v>111438.50361606572</v>
      </c>
      <c r="D537" s="33">
        <f ca="1">IF(C537&lt;&gt;"",C537*$H$8/24,"")</f>
        <v>278.59625904016428</v>
      </c>
      <c r="E537" s="33">
        <f ca="1">IF(D537&lt;&gt;"",C537*$H$9/24,"")</f>
        <v>139.29812952008214</v>
      </c>
      <c r="F537" s="33">
        <f ca="1">IF(E537&lt;&gt;"",F536*(1+$H$11-$H$13)^YEARFRAC(B536,B537,1)+D537+E537,"")</f>
        <v>309906.52319497283</v>
      </c>
      <c r="G537" s="33">
        <f ca="1">IF(E537&lt;&gt;"",F536*((1+$H$11)^YEARFRAC(B536,B537,1)-(1+$H$11-$H$13)^YEARFRAC(B536,B537,1)),"")</f>
        <v>258.52763364141282</v>
      </c>
      <c r="I537" s="30" t="str">
        <f ca="1">IFERROR(IF(YEARFRAC($I$28,DATE(YEAR(I536),MONTH(I536)+1,1))&gt;$H$17,"",DATE(YEAR(I536),MONTH(I536)+1,1)),"")</f>
        <v/>
      </c>
      <c r="J537" s="33" t="str">
        <f ca="1">IF(I537&lt;&gt;"",(J536-K536)*(1+($H$12-$H$13)/12),"")</f>
        <v/>
      </c>
      <c r="K537" s="33" t="str">
        <f ca="1">IF(J537&lt;&gt;"",-PMT(($H$12-$H$13)/12,12*$H$17,$J$28,0,1),"")</f>
        <v/>
      </c>
      <c r="L537" s="33" t="str">
        <f ca="1">IF(K537&lt;&gt;"",J537*$H$13/12,"")</f>
        <v/>
      </c>
    </row>
    <row r="538" spans="2:12" x14ac:dyDescent="0.3">
      <c r="B538" s="30">
        <f ca="1">IFERROR(IF(YEARFRAC($B$28,IF(DATE(YEAR(B537),MONTH(B537),15)&gt;B537,DATE(YEAR(B537),MONTH(B537),15),DATE(YEAR(B537),MONTH(B537)+1,1)))&gt;$H$16,"",IF(DATE(YEAR(B537),MONTH(B537),15)&gt;B537,DATE(YEAR(B537),MONTH(B537),15),DATE(YEAR(B537),MONTH(B537)+1,1))),"")</f>
        <v>49232</v>
      </c>
      <c r="C538" s="33">
        <f ca="1">IF(B538&lt;&gt;"",IF(AND(MONTH(B538)=1,DAY(B538)=1),C537*(1+$H$10),C537),"")</f>
        <v>111438.50361606572</v>
      </c>
      <c r="D538" s="33">
        <f ca="1">IF(C538&lt;&gt;"",C538*$H$8/24,"")</f>
        <v>278.59625904016428</v>
      </c>
      <c r="E538" s="33">
        <f ca="1">IF(D538&lt;&gt;"",C538*$H$9/24,"")</f>
        <v>139.29812952008214</v>
      </c>
      <c r="F538" s="33">
        <f ca="1">IF(E538&lt;&gt;"",F537*(1+$H$11-$H$13)^YEARFRAC(B537,B538,1)+D538+E538,"")</f>
        <v>310790.97820729919</v>
      </c>
      <c r="G538" s="33">
        <f ca="1">IF(E538&lt;&gt;"",F537*((1+$H$11)^YEARFRAC(B537,B538,1)-(1+$H$11-$H$13)^YEARFRAC(B537,B538,1)),"")</f>
        <v>226.84630576646057</v>
      </c>
      <c r="I538" s="30" t="str">
        <f ca="1">IFERROR(IF(YEARFRAC($I$28,DATE(YEAR(I537),MONTH(I537)+1,1))&gt;$H$17,"",DATE(YEAR(I537),MONTH(I537)+1,1)),"")</f>
        <v/>
      </c>
      <c r="J538" s="33" t="str">
        <f ca="1">IF(I538&lt;&gt;"",(J537-K537)*(1+($H$12-$H$13)/12),"")</f>
        <v/>
      </c>
      <c r="K538" s="33" t="str">
        <f ca="1">IF(J538&lt;&gt;"",-PMT(($H$12-$H$13)/12,12*$H$17,$J$28,0,1),"")</f>
        <v/>
      </c>
      <c r="L538" s="33" t="str">
        <f ca="1">IF(K538&lt;&gt;"",J538*$H$13/12,"")</f>
        <v/>
      </c>
    </row>
    <row r="539" spans="2:12" x14ac:dyDescent="0.3">
      <c r="B539" s="30">
        <f ca="1">IFERROR(IF(YEARFRAC($B$28,IF(DATE(YEAR(B538),MONTH(B538),15)&gt;B538,DATE(YEAR(B538),MONTH(B538),15),DATE(YEAR(B538),MONTH(B538)+1,1)))&gt;$H$16,"",IF(DATE(YEAR(B538),MONTH(B538),15)&gt;B538,DATE(YEAR(B538),MONTH(B538),15),DATE(YEAR(B538),MONTH(B538)+1,1))),"")</f>
        <v>49249</v>
      </c>
      <c r="C539" s="33">
        <f ca="1">IF(B539&lt;&gt;"",IF(AND(MONTH(B539)=1,DAY(B539)=1),C538*(1+$H$10),C538),"")</f>
        <v>111438.50361606572</v>
      </c>
      <c r="D539" s="33">
        <f ca="1">IF(C539&lt;&gt;"",C539*$H$8/24,"")</f>
        <v>278.59625904016428</v>
      </c>
      <c r="E539" s="33">
        <f ca="1">IF(D539&lt;&gt;"",C539*$H$9/24,"")</f>
        <v>139.29812952008214</v>
      </c>
      <c r="F539" s="33">
        <f ca="1">IF(E539&lt;&gt;"",F538*(1+$H$11-$H$13)^YEARFRAC(B538,B539,1)+D539+E539,"")</f>
        <v>311777.11897059996</v>
      </c>
      <c r="G539" s="33">
        <f ca="1">IF(E539&lt;&gt;"",F538*((1+$H$11)^YEARFRAC(B538,B539,1)-(1+$H$11-$H$13)^YEARFRAC(B538,B539,1)),"")</f>
        <v>276.35306378577923</v>
      </c>
      <c r="I539" s="30" t="str">
        <f ca="1">IFERROR(IF(YEARFRAC($I$28,DATE(YEAR(I538),MONTH(I538)+1,1))&gt;$H$17,"",DATE(YEAR(I538),MONTH(I538)+1,1)),"")</f>
        <v/>
      </c>
      <c r="J539" s="33" t="str">
        <f ca="1">IF(I539&lt;&gt;"",(J538-K538)*(1+($H$12-$H$13)/12),"")</f>
        <v/>
      </c>
      <c r="K539" s="33" t="str">
        <f ca="1">IF(J539&lt;&gt;"",-PMT(($H$12-$H$13)/12,12*$H$17,$J$28,0,1),"")</f>
        <v/>
      </c>
      <c r="L539" s="33" t="str">
        <f ca="1">IF(K539&lt;&gt;"",J539*$H$13/12,"")</f>
        <v/>
      </c>
    </row>
    <row r="540" spans="2:12" x14ac:dyDescent="0.3">
      <c r="B540" s="30">
        <f ca="1">IFERROR(IF(YEARFRAC($B$28,IF(DATE(YEAR(B539),MONTH(B539),15)&gt;B539,DATE(YEAR(B539),MONTH(B539),15),DATE(YEAR(B539),MONTH(B539)+1,1)))&gt;$H$16,"",IF(DATE(YEAR(B539),MONTH(B539),15)&gt;B539,DATE(YEAR(B539),MONTH(B539),15),DATE(YEAR(B539),MONTH(B539)+1,1))),"")</f>
        <v>49263</v>
      </c>
      <c r="C540" s="33">
        <f ca="1">IF(B540&lt;&gt;"",IF(AND(MONTH(B540)=1,DAY(B540)=1),C539*(1+$H$10),C539),"")</f>
        <v>111438.50361606572</v>
      </c>
      <c r="D540" s="33">
        <f ca="1">IF(C540&lt;&gt;"",C540*$H$8/24,"")</f>
        <v>278.59625904016428</v>
      </c>
      <c r="E540" s="33">
        <f ca="1">IF(D540&lt;&gt;"",C540*$H$9/24,"")</f>
        <v>139.29812952008214</v>
      </c>
      <c r="F540" s="33">
        <f ca="1">IF(E540&lt;&gt;"",F539*(1+$H$11-$H$13)^YEARFRAC(B539,B540,1)+D540+E540,"")</f>
        <v>312664.39014285384</v>
      </c>
      <c r="G540" s="33">
        <f ca="1">IF(E540&lt;&gt;"",F539*((1+$H$11)^YEARFRAC(B539,B540,1)-(1+$H$11-$H$13)^YEARFRAC(B539,B540,1)),"")</f>
        <v>228.21555006925439</v>
      </c>
      <c r="I540" s="30" t="str">
        <f ca="1">IFERROR(IF(YEARFRAC($I$28,DATE(YEAR(I539),MONTH(I539)+1,1))&gt;$H$17,"",DATE(YEAR(I539),MONTH(I539)+1,1)),"")</f>
        <v/>
      </c>
      <c r="J540" s="33" t="str">
        <f ca="1">IF(I540&lt;&gt;"",(J539-K539)*(1+($H$12-$H$13)/12),"")</f>
        <v/>
      </c>
      <c r="K540" s="33" t="str">
        <f ca="1">IF(J540&lt;&gt;"",-PMT(($H$12-$H$13)/12,12*$H$17,$J$28,0,1),"")</f>
        <v/>
      </c>
      <c r="L540" s="33" t="str">
        <f ca="1">IF(K540&lt;&gt;"",J540*$H$13/12,"")</f>
        <v/>
      </c>
    </row>
    <row r="541" spans="2:12" x14ac:dyDescent="0.3">
      <c r="B541" s="30">
        <f ca="1">IFERROR(IF(YEARFRAC($B$28,IF(DATE(YEAR(B540),MONTH(B540),15)&gt;B540,DATE(YEAR(B540),MONTH(B540),15),DATE(YEAR(B540),MONTH(B540)+1,1)))&gt;$H$16,"",IF(DATE(YEAR(B540),MONTH(B540),15)&gt;B540,DATE(YEAR(B540),MONTH(B540),15),DATE(YEAR(B540),MONTH(B540)+1,1))),"")</f>
        <v>49279</v>
      </c>
      <c r="C541" s="33">
        <f ca="1">IF(B541&lt;&gt;"",IF(AND(MONTH(B541)=1,DAY(B541)=1),C540*(1+$H$10),C540),"")</f>
        <v>111438.50361606572</v>
      </c>
      <c r="D541" s="33">
        <f ca="1">IF(C541&lt;&gt;"",C541*$H$8/24,"")</f>
        <v>278.59625904016428</v>
      </c>
      <c r="E541" s="33">
        <f ca="1">IF(D541&lt;&gt;"",C541*$H$9/24,"")</f>
        <v>139.29812952008214</v>
      </c>
      <c r="F541" s="33">
        <f ca="1">IF(E541&lt;&gt;"",F540*(1+$H$11-$H$13)^YEARFRAC(B540,B541,1)+D541+E541,"")</f>
        <v>313620.29956714023</v>
      </c>
      <c r="G541" s="33">
        <f ca="1">IF(E541&lt;&gt;"",F540*((1+$H$11)^YEARFRAC(B540,B541,1)-(1+$H$11-$H$13)^YEARFRAC(B540,B541,1)),"")</f>
        <v>261.62989242575861</v>
      </c>
      <c r="I541" s="30" t="str">
        <f ca="1">IFERROR(IF(YEARFRAC($I$28,DATE(YEAR(I540),MONTH(I540)+1,1))&gt;$H$17,"",DATE(YEAR(I540),MONTH(I540)+1,1)),"")</f>
        <v/>
      </c>
      <c r="J541" s="33" t="str">
        <f ca="1">IF(I541&lt;&gt;"",(J540-K540)*(1+($H$12-$H$13)/12),"")</f>
        <v/>
      </c>
      <c r="K541" s="33" t="str">
        <f ca="1">IF(J541&lt;&gt;"",-PMT(($H$12-$H$13)/12,12*$H$17,$J$28,0,1),"")</f>
        <v/>
      </c>
      <c r="L541" s="33" t="str">
        <f ca="1">IF(K541&lt;&gt;"",J541*$H$13/12,"")</f>
        <v/>
      </c>
    </row>
    <row r="542" spans="2:12" x14ac:dyDescent="0.3">
      <c r="B542" s="30">
        <f ca="1">IFERROR(IF(YEARFRAC($B$28,IF(DATE(YEAR(B541),MONTH(B541),15)&gt;B541,DATE(YEAR(B541),MONTH(B541),15),DATE(YEAR(B541),MONTH(B541)+1,1)))&gt;$H$16,"",IF(DATE(YEAR(B541),MONTH(B541),15)&gt;B541,DATE(YEAR(B541),MONTH(B541),15),DATE(YEAR(B541),MONTH(B541)+1,1))),"")</f>
        <v>49293</v>
      </c>
      <c r="C542" s="33">
        <f ca="1">IF(B542&lt;&gt;"",IF(AND(MONTH(B542)=1,DAY(B542)=1),C541*(1+$H$10),C541),"")</f>
        <v>111438.50361606572</v>
      </c>
      <c r="D542" s="33">
        <f ca="1">IF(C542&lt;&gt;"",C542*$H$8/24,"")</f>
        <v>278.59625904016428</v>
      </c>
      <c r="E542" s="33">
        <f ca="1">IF(D542&lt;&gt;"",C542*$H$9/24,"")</f>
        <v>139.29812952008214</v>
      </c>
      <c r="F542" s="33">
        <f ca="1">IF(E542&lt;&gt;"",F541*(1+$H$11-$H$13)^YEARFRAC(B541,B542,1)+D542+E542,"")</f>
        <v>314510.34562609211</v>
      </c>
      <c r="G542" s="33">
        <f ca="1">IF(E542&lt;&gt;"",F541*((1+$H$11)^YEARFRAC(B541,B542,1)-(1+$H$11-$H$13)^YEARFRAC(B541,B542,1)),"")</f>
        <v>229.56472692708559</v>
      </c>
      <c r="I542" s="30" t="str">
        <f ca="1">IFERROR(IF(YEARFRAC($I$28,DATE(YEAR(I541),MONTH(I541)+1,1))&gt;$H$17,"",DATE(YEAR(I541),MONTH(I541)+1,1)),"")</f>
        <v/>
      </c>
      <c r="J542" s="33" t="str">
        <f ca="1">IF(I542&lt;&gt;"",(J541-K541)*(1+($H$12-$H$13)/12),"")</f>
        <v/>
      </c>
      <c r="K542" s="33" t="str">
        <f ca="1">IF(J542&lt;&gt;"",-PMT(($H$12-$H$13)/12,12*$H$17,$J$28,0,1),"")</f>
        <v/>
      </c>
      <c r="L542" s="33" t="str">
        <f ca="1">IF(K542&lt;&gt;"",J542*$H$13/12,"")</f>
        <v/>
      </c>
    </row>
    <row r="543" spans="2:12" x14ac:dyDescent="0.3">
      <c r="B543" s="30">
        <f ca="1">IFERROR(IF(YEARFRAC($B$28,IF(DATE(YEAR(B542),MONTH(B542),15)&gt;B542,DATE(YEAR(B542),MONTH(B542),15),DATE(YEAR(B542),MONTH(B542)+1,1)))&gt;$H$16,"",IF(DATE(YEAR(B542),MONTH(B542),15)&gt;B542,DATE(YEAR(B542),MONTH(B542),15),DATE(YEAR(B542),MONTH(B542)+1,1))),"")</f>
        <v>49310</v>
      </c>
      <c r="C543" s="33">
        <f ca="1">IF(B543&lt;&gt;"",IF(AND(MONTH(B543)=1,DAY(B543)=1),C542*(1+$H$10),C542),"")</f>
        <v>117010.428796869</v>
      </c>
      <c r="D543" s="33">
        <f ca="1">IF(C543&lt;&gt;"",C543*$H$8/24,"")</f>
        <v>292.52607199217249</v>
      </c>
      <c r="E543" s="33">
        <f ca="1">IF(D543&lt;&gt;"",C543*$H$9/24,"")</f>
        <v>146.26303599608624</v>
      </c>
      <c r="F543" s="33">
        <f ca="1">IF(E543&lt;&gt;"",F542*(1+$H$11-$H$13)^YEARFRAC(B542,B543,1)+D543+E543,"")</f>
        <v>315524.18155413703</v>
      </c>
      <c r="G543" s="33">
        <f ca="1">IF(E543&lt;&gt;"",F542*((1+$H$11)^YEARFRAC(B542,B543,1)-(1+$H$11-$H$13)^YEARFRAC(B542,B543,1)),"")</f>
        <v>279.660298080215</v>
      </c>
      <c r="I543" s="30" t="str">
        <f ca="1">IFERROR(IF(YEARFRAC($I$28,DATE(YEAR(I542),MONTH(I542)+1,1))&gt;$H$17,"",DATE(YEAR(I542),MONTH(I542)+1,1)),"")</f>
        <v/>
      </c>
      <c r="J543" s="33" t="str">
        <f ca="1">IF(I543&lt;&gt;"",(J542-K542)*(1+($H$12-$H$13)/12),"")</f>
        <v/>
      </c>
      <c r="K543" s="33" t="str">
        <f ca="1">IF(J543&lt;&gt;"",-PMT(($H$12-$H$13)/12,12*$H$17,$J$28,0,1),"")</f>
        <v/>
      </c>
      <c r="L543" s="33" t="str">
        <f ca="1">IF(K543&lt;&gt;"",J543*$H$13/12,"")</f>
        <v/>
      </c>
    </row>
    <row r="544" spans="2:12" x14ac:dyDescent="0.3">
      <c r="B544" s="30">
        <f ca="1">IFERROR(IF(YEARFRAC($B$28,IF(DATE(YEAR(B543),MONTH(B543),15)&gt;B543,DATE(YEAR(B543),MONTH(B543),15),DATE(YEAR(B543),MONTH(B543)+1,1)))&gt;$H$16,"",IF(DATE(YEAR(B543),MONTH(B543),15)&gt;B543,DATE(YEAR(B543),MONTH(B543),15),DATE(YEAR(B543),MONTH(B543)+1,1))),"")</f>
        <v>49324</v>
      </c>
      <c r="C544" s="33">
        <f ca="1">IF(B544&lt;&gt;"",IF(AND(MONTH(B544)=1,DAY(B544)=1),C543*(1+$H$10),C543),"")</f>
        <v>117010.428796869</v>
      </c>
      <c r="D544" s="33">
        <f ca="1">IF(C544&lt;&gt;"",C544*$H$8/24,"")</f>
        <v>292.52607199217249</v>
      </c>
      <c r="E544" s="33">
        <f ca="1">IF(D544&lt;&gt;"",C544*$H$9/24,"")</f>
        <v>146.26303599608624</v>
      </c>
      <c r="F544" s="33">
        <f ca="1">IF(E544&lt;&gt;"",F543*(1+$H$11-$H$13)^YEARFRAC(B543,B544,1)+D544+E544,"")</f>
        <v>316437.9886044439</v>
      </c>
      <c r="G544" s="33">
        <f ca="1">IF(E544&lt;&gt;"",F543*((1+$H$11)^YEARFRAC(B543,B544,1)-(1+$H$11-$H$13)^YEARFRAC(B543,B544,1)),"")</f>
        <v>230.95833617065037</v>
      </c>
      <c r="I544" s="30" t="str">
        <f ca="1">IFERROR(IF(YEARFRAC($I$28,DATE(YEAR(I543),MONTH(I543)+1,1))&gt;$H$17,"",DATE(YEAR(I543),MONTH(I543)+1,1)),"")</f>
        <v/>
      </c>
      <c r="J544" s="33" t="str">
        <f ca="1">IF(I544&lt;&gt;"",(J543-K543)*(1+($H$12-$H$13)/12),"")</f>
        <v/>
      </c>
      <c r="K544" s="33" t="str">
        <f ca="1">IF(J544&lt;&gt;"",-PMT(($H$12-$H$13)/12,12*$H$17,$J$28,0,1),"")</f>
        <v/>
      </c>
      <c r="L544" s="33" t="str">
        <f ca="1">IF(K544&lt;&gt;"",J544*$H$13/12,"")</f>
        <v/>
      </c>
    </row>
    <row r="545" spans="2:12" x14ac:dyDescent="0.3">
      <c r="B545" s="30">
        <f ca="1">IFERROR(IF(YEARFRAC($B$28,IF(DATE(YEAR(B544),MONTH(B544),15)&gt;B544,DATE(YEAR(B544),MONTH(B544),15),DATE(YEAR(B544),MONTH(B544)+1,1)))&gt;$H$16,"",IF(DATE(YEAR(B544),MONTH(B544),15)&gt;B544,DATE(YEAR(B544),MONTH(B544),15),DATE(YEAR(B544),MONTH(B544)+1,1))),"")</f>
        <v>49341</v>
      </c>
      <c r="C545" s="33">
        <f ca="1">IF(B545&lt;&gt;"",IF(AND(MONTH(B545)=1,DAY(B545)=1),C544*(1+$H$10),C544),"")</f>
        <v>117010.428796869</v>
      </c>
      <c r="D545" s="33">
        <f ca="1">IF(C545&lt;&gt;"",C545*$H$8/24,"")</f>
        <v>292.52607199217249</v>
      </c>
      <c r="E545" s="33">
        <f ca="1">IF(D545&lt;&gt;"",C545*$H$9/24,"")</f>
        <v>146.26303599608624</v>
      </c>
      <c r="F545" s="33">
        <f ca="1">IF(E545&lt;&gt;"",F544*(1+$H$11-$H$13)^YEARFRAC(B544,B545,1)+D545+E545,"")</f>
        <v>317455.34901103243</v>
      </c>
      <c r="G545" s="33">
        <f ca="1">IF(E545&lt;&gt;"",F544*((1+$H$11)^YEARFRAC(B544,B545,1)-(1+$H$11-$H$13)^YEARFRAC(B544,B545,1)),"")</f>
        <v>281.37434411213468</v>
      </c>
      <c r="I545" s="30" t="str">
        <f ca="1">IFERROR(IF(YEARFRAC($I$28,DATE(YEAR(I544),MONTH(I544)+1,1))&gt;$H$17,"",DATE(YEAR(I544),MONTH(I544)+1,1)),"")</f>
        <v/>
      </c>
      <c r="J545" s="33" t="str">
        <f ca="1">IF(I545&lt;&gt;"",(J544-K544)*(1+($H$12-$H$13)/12),"")</f>
        <v/>
      </c>
      <c r="K545" s="33" t="str">
        <f ca="1">IF(J545&lt;&gt;"",-PMT(($H$12-$H$13)/12,12*$H$17,$J$28,0,1),"")</f>
        <v/>
      </c>
      <c r="L545" s="33" t="str">
        <f ca="1">IF(K545&lt;&gt;"",J545*$H$13/12,"")</f>
        <v/>
      </c>
    </row>
    <row r="546" spans="2:12" x14ac:dyDescent="0.3">
      <c r="B546" s="30">
        <f ca="1">IFERROR(IF(YEARFRAC($B$28,IF(DATE(YEAR(B545),MONTH(B545),15)&gt;B545,DATE(YEAR(B545),MONTH(B545),15),DATE(YEAR(B545),MONTH(B545)+1,1)))&gt;$H$16,"",IF(DATE(YEAR(B545),MONTH(B545),15)&gt;B545,DATE(YEAR(B545),MONTH(B545),15),DATE(YEAR(B545),MONTH(B545)+1,1))),"")</f>
        <v>49355</v>
      </c>
      <c r="C546" s="33">
        <f ca="1">IF(B546&lt;&gt;"",IF(AND(MONTH(B546)=1,DAY(B546)=1),C545*(1+$H$10),C545),"")</f>
        <v>117010.428796869</v>
      </c>
      <c r="D546" s="33">
        <f ca="1">IF(C546&lt;&gt;"",C546*$H$8/24,"")</f>
        <v>292.52607199217249</v>
      </c>
      <c r="E546" s="33">
        <f ca="1">IF(D546&lt;&gt;"",C546*$H$9/24,"")</f>
        <v>146.26303599608624</v>
      </c>
      <c r="F546" s="33">
        <f ca="1">IF(E546&lt;&gt;"",F545*(1+$H$11-$H$13)^YEARFRAC(B545,B546,1)+D546+E546,"")</f>
        <v>318372.06341122015</v>
      </c>
      <c r="G546" s="33">
        <f ca="1">IF(E546&lt;&gt;"",F545*((1+$H$11)^YEARFRAC(B545,B546,1)-(1+$H$11-$H$13)^YEARFRAC(B545,B546,1)),"")</f>
        <v>232.37191791425735</v>
      </c>
      <c r="I546" s="30" t="str">
        <f ca="1">IFERROR(IF(YEARFRAC($I$28,DATE(YEAR(I545),MONTH(I545)+1,1))&gt;$H$17,"",DATE(YEAR(I545),MONTH(I545)+1,1)),"")</f>
        <v/>
      </c>
      <c r="J546" s="33" t="str">
        <f ca="1">IF(I546&lt;&gt;"",(J545-K545)*(1+($H$12-$H$13)/12),"")</f>
        <v/>
      </c>
      <c r="K546" s="33" t="str">
        <f ca="1">IF(J546&lt;&gt;"",-PMT(($H$12-$H$13)/12,12*$H$17,$J$28,0,1),"")</f>
        <v/>
      </c>
      <c r="L546" s="33" t="str">
        <f ca="1">IF(K546&lt;&gt;"",J546*$H$13/12,"")</f>
        <v/>
      </c>
    </row>
    <row r="547" spans="2:12" x14ac:dyDescent="0.3">
      <c r="B547" s="30">
        <f ca="1">IFERROR(IF(YEARFRAC($B$28,IF(DATE(YEAR(B546),MONTH(B546),15)&gt;B546,DATE(YEAR(B546),MONTH(B546),15),DATE(YEAR(B546),MONTH(B546)+1,1)))&gt;$H$16,"",IF(DATE(YEAR(B546),MONTH(B546),15)&gt;B546,DATE(YEAR(B546),MONTH(B546),15),DATE(YEAR(B546),MONTH(B546)+1,1))),"")</f>
        <v>49369</v>
      </c>
      <c r="C547" s="33">
        <f ca="1">IF(B547&lt;&gt;"",IF(AND(MONTH(B547)=1,DAY(B547)=1),C546*(1+$H$10),C546),"")</f>
        <v>117010.428796869</v>
      </c>
      <c r="D547" s="33">
        <f ca="1">IF(C547&lt;&gt;"",C547*$H$8/24,"")</f>
        <v>292.52607199217249</v>
      </c>
      <c r="E547" s="33">
        <f ca="1">IF(D547&lt;&gt;"",C547*$H$9/24,"")</f>
        <v>146.26303599608624</v>
      </c>
      <c r="F547" s="33">
        <f ca="1">IF(E547&lt;&gt;"",F546*(1+$H$11-$H$13)^YEARFRAC(B546,B547,1)+D547+E547,"")</f>
        <v>319290.15791414969</v>
      </c>
      <c r="G547" s="33">
        <f ca="1">IF(E547&lt;&gt;"",F546*((1+$H$11)^YEARFRAC(B546,B547,1)-(1+$H$11-$H$13)^YEARFRAC(B546,B547,1)),"")</f>
        <v>233.04293726867951</v>
      </c>
      <c r="I547" s="30" t="str">
        <f ca="1">IFERROR(IF(YEARFRAC($I$28,DATE(YEAR(I546),MONTH(I546)+1,1))&gt;$H$17,"",DATE(YEAR(I546),MONTH(I546)+1,1)),"")</f>
        <v/>
      </c>
      <c r="J547" s="33" t="str">
        <f ca="1">IF(I547&lt;&gt;"",(J546-K546)*(1+($H$12-$H$13)/12),"")</f>
        <v/>
      </c>
      <c r="K547" s="33" t="str">
        <f ca="1">IF(J547&lt;&gt;"",-PMT(($H$12-$H$13)/12,12*$H$17,$J$28,0,1),"")</f>
        <v/>
      </c>
      <c r="L547" s="33" t="str">
        <f ca="1">IF(K547&lt;&gt;"",J547*$H$13/12,"")</f>
        <v/>
      </c>
    </row>
    <row r="548" spans="2:12" x14ac:dyDescent="0.3">
      <c r="B548" s="30">
        <f ca="1">IFERROR(IF(YEARFRAC($B$28,IF(DATE(YEAR(B547),MONTH(B547),15)&gt;B547,DATE(YEAR(B547),MONTH(B547),15),DATE(YEAR(B547),MONTH(B547)+1,1)))&gt;$H$16,"",IF(DATE(YEAR(B547),MONTH(B547),15)&gt;B547,DATE(YEAR(B547),MONTH(B547),15),DATE(YEAR(B547),MONTH(B547)+1,1))),"")</f>
        <v>49383</v>
      </c>
      <c r="C548" s="33">
        <f ca="1">IF(B548&lt;&gt;"",IF(AND(MONTH(B548)=1,DAY(B548)=1),C547*(1+$H$10),C547),"")</f>
        <v>117010.428796869</v>
      </c>
      <c r="D548" s="33">
        <f ca="1">IF(C548&lt;&gt;"",C548*$H$8/24,"")</f>
        <v>292.52607199217249</v>
      </c>
      <c r="E548" s="33">
        <f ca="1">IF(D548&lt;&gt;"",C548*$H$9/24,"")</f>
        <v>146.26303599608624</v>
      </c>
      <c r="F548" s="33">
        <f ca="1">IF(E548&lt;&gt;"",F547*(1+$H$11-$H$13)^YEARFRAC(B547,B548,1)+D548+E548,"")</f>
        <v>320209.63459754945</v>
      </c>
      <c r="G548" s="33">
        <f ca="1">IF(E548&lt;&gt;"",F547*((1+$H$11)^YEARFRAC(B547,B548,1)-(1+$H$11-$H$13)^YEARFRAC(B547,B548,1)),"")</f>
        <v>233.71496683484332</v>
      </c>
      <c r="I548" s="30" t="str">
        <f ca="1">IFERROR(IF(YEARFRAC($I$28,DATE(YEAR(I547),MONTH(I547)+1,1))&gt;$H$17,"",DATE(YEAR(I547),MONTH(I547)+1,1)),"")</f>
        <v/>
      </c>
      <c r="J548" s="33" t="str">
        <f ca="1">IF(I548&lt;&gt;"",(J547-K547)*(1+($H$12-$H$13)/12),"")</f>
        <v/>
      </c>
      <c r="K548" s="33" t="str">
        <f ca="1">IF(J548&lt;&gt;"",-PMT(($H$12-$H$13)/12,12*$H$17,$J$28,0,1),"")</f>
        <v/>
      </c>
      <c r="L548" s="33" t="str">
        <f ca="1">IF(K548&lt;&gt;"",J548*$H$13/12,"")</f>
        <v/>
      </c>
    </row>
    <row r="549" spans="2:12" x14ac:dyDescent="0.3">
      <c r="B549" s="30">
        <f ca="1">IFERROR(IF(YEARFRAC($B$28,IF(DATE(YEAR(B548),MONTH(B548),15)&gt;B548,DATE(YEAR(B548),MONTH(B548),15),DATE(YEAR(B548),MONTH(B548)+1,1)))&gt;$H$16,"",IF(DATE(YEAR(B548),MONTH(B548),15)&gt;B548,DATE(YEAR(B548),MONTH(B548),15),DATE(YEAR(B548),MONTH(B548)+1,1))),"")</f>
        <v>49400</v>
      </c>
      <c r="C549" s="33">
        <f ca="1">IF(B549&lt;&gt;"",IF(AND(MONTH(B549)=1,DAY(B549)=1),C548*(1+$H$10),C548),"")</f>
        <v>117010.428796869</v>
      </c>
      <c r="D549" s="33">
        <f ca="1">IF(C549&lt;&gt;"",C549*$H$8/24,"")</f>
        <v>292.52607199217249</v>
      </c>
      <c r="E549" s="33">
        <f ca="1">IF(D549&lt;&gt;"",C549*$H$9/24,"")</f>
        <v>146.26303599608624</v>
      </c>
      <c r="F549" s="33">
        <f ca="1">IF(E549&lt;&gt;"",F548*(1+$H$11-$H$13)^YEARFRAC(B548,B549,1)+D549+E549,"")</f>
        <v>321233.89103495184</v>
      </c>
      <c r="G549" s="33">
        <f ca="1">IF(E549&lt;&gt;"",F548*((1+$H$11)^YEARFRAC(B548,B549,1)-(1+$H$11-$H$13)^YEARFRAC(B548,B549,1)),"")</f>
        <v>284.72806413233053</v>
      </c>
      <c r="I549" s="30" t="str">
        <f ca="1">IFERROR(IF(YEARFRAC($I$28,DATE(YEAR(I548),MONTH(I548)+1,1))&gt;$H$17,"",DATE(YEAR(I548),MONTH(I548)+1,1)),"")</f>
        <v/>
      </c>
      <c r="J549" s="33" t="str">
        <f ca="1">IF(I549&lt;&gt;"",(J548-K548)*(1+($H$12-$H$13)/12),"")</f>
        <v/>
      </c>
      <c r="K549" s="33" t="str">
        <f ca="1">IF(J549&lt;&gt;"",-PMT(($H$12-$H$13)/12,12*$H$17,$J$28,0,1),"")</f>
        <v/>
      </c>
      <c r="L549" s="33" t="str">
        <f ca="1">IF(K549&lt;&gt;"",J549*$H$13/12,"")</f>
        <v/>
      </c>
    </row>
    <row r="550" spans="2:12" x14ac:dyDescent="0.3">
      <c r="B550" s="30">
        <f ca="1">IFERROR(IF(YEARFRAC($B$28,IF(DATE(YEAR(B549),MONTH(B549),15)&gt;B549,DATE(YEAR(B549),MONTH(B549),15),DATE(YEAR(B549),MONTH(B549)+1,1)))&gt;$H$16,"",IF(DATE(YEAR(B549),MONTH(B549),15)&gt;B549,DATE(YEAR(B549),MONTH(B549),15),DATE(YEAR(B549),MONTH(B549)+1,1))),"")</f>
        <v>49414</v>
      </c>
      <c r="C550" s="33">
        <f ca="1">IF(B550&lt;&gt;"",IF(AND(MONTH(B550)=1,DAY(B550)=1),C549*(1+$H$10),C549),"")</f>
        <v>117010.428796869</v>
      </c>
      <c r="D550" s="33">
        <f ca="1">IF(C550&lt;&gt;"",C550*$H$8/24,"")</f>
        <v>292.52607199217249</v>
      </c>
      <c r="E550" s="33">
        <f ca="1">IF(D550&lt;&gt;"",C550*$H$9/24,"")</f>
        <v>146.26303599608624</v>
      </c>
      <c r="F550" s="33">
        <f ca="1">IF(E550&lt;&gt;"",F549*(1+$H$11-$H$13)^YEARFRAC(B549,B550,1)+D550+E550,"")</f>
        <v>322156.29398569162</v>
      </c>
      <c r="G550" s="33">
        <f ca="1">IF(E550&lt;&gt;"",F549*((1+$H$11)^YEARFRAC(B549,B550,1)-(1+$H$11-$H$13)^YEARFRAC(B549,B550,1)),"")</f>
        <v>235.13774643078131</v>
      </c>
      <c r="I550" s="30" t="str">
        <f ca="1">IFERROR(IF(YEARFRAC($I$28,DATE(YEAR(I549),MONTH(I549)+1,1))&gt;$H$17,"",DATE(YEAR(I549),MONTH(I549)+1,1)),"")</f>
        <v/>
      </c>
      <c r="J550" s="33" t="str">
        <f ca="1">IF(I550&lt;&gt;"",(J549-K549)*(1+($H$12-$H$13)/12),"")</f>
        <v/>
      </c>
      <c r="K550" s="33" t="str">
        <f ca="1">IF(J550&lt;&gt;"",-PMT(($H$12-$H$13)/12,12*$H$17,$J$28,0,1),"")</f>
        <v/>
      </c>
      <c r="L550" s="33" t="str">
        <f ca="1">IF(K550&lt;&gt;"",J550*$H$13/12,"")</f>
        <v/>
      </c>
    </row>
    <row r="551" spans="2:12" x14ac:dyDescent="0.3">
      <c r="B551" s="30">
        <f ca="1">IFERROR(IF(YEARFRAC($B$28,IF(DATE(YEAR(B550),MONTH(B550),15)&gt;B550,DATE(YEAR(B550),MONTH(B550),15),DATE(YEAR(B550),MONTH(B550)+1,1)))&gt;$H$16,"",IF(DATE(YEAR(B550),MONTH(B550),15)&gt;B550,DATE(YEAR(B550),MONTH(B550),15),DATE(YEAR(B550),MONTH(B550)+1,1))),"")</f>
        <v>49430</v>
      </c>
      <c r="C551" s="33">
        <f ca="1">IF(B551&lt;&gt;"",IF(AND(MONTH(B551)=1,DAY(B551)=1),C550*(1+$H$10),C550),"")</f>
        <v>117010.428796869</v>
      </c>
      <c r="D551" s="33">
        <f ca="1">IF(C551&lt;&gt;"",C551*$H$8/24,"")</f>
        <v>292.52607199217249</v>
      </c>
      <c r="E551" s="33">
        <f ca="1">IF(D551&lt;&gt;"",C551*$H$9/24,"")</f>
        <v>146.26303599608624</v>
      </c>
      <c r="F551" s="33">
        <f ca="1">IF(E551&lt;&gt;"",F550*(1+$H$11-$H$13)^YEARFRAC(B550,B551,1)+D551+E551,"")</f>
        <v>323149.43125574244</v>
      </c>
      <c r="G551" s="33">
        <f ca="1">IF(E551&lt;&gt;"",F550*((1+$H$11)^YEARFRAC(B550,B551,1)-(1+$H$11-$H$13)^YEARFRAC(B550,B551,1)),"")</f>
        <v>269.57248473754271</v>
      </c>
      <c r="I551" s="30" t="str">
        <f ca="1">IFERROR(IF(YEARFRAC($I$28,DATE(YEAR(I550),MONTH(I550)+1,1))&gt;$H$17,"",DATE(YEAR(I550),MONTH(I550)+1,1)),"")</f>
        <v/>
      </c>
      <c r="J551" s="33" t="str">
        <f ca="1">IF(I551&lt;&gt;"",(J550-K550)*(1+($H$12-$H$13)/12),"")</f>
        <v/>
      </c>
      <c r="K551" s="33" t="str">
        <f ca="1">IF(J551&lt;&gt;"",-PMT(($H$12-$H$13)/12,12*$H$17,$J$28,0,1),"")</f>
        <v/>
      </c>
      <c r="L551" s="33" t="str">
        <f ca="1">IF(K551&lt;&gt;"",J551*$H$13/12,"")</f>
        <v/>
      </c>
    </row>
    <row r="552" spans="2:12" x14ac:dyDescent="0.3">
      <c r="B552" s="30">
        <f ca="1">IFERROR(IF(YEARFRAC($B$28,IF(DATE(YEAR(B551),MONTH(B551),15)&gt;B551,DATE(YEAR(B551),MONTH(B551),15),DATE(YEAR(B551),MONTH(B551)+1,1)))&gt;$H$16,"",IF(DATE(YEAR(B551),MONTH(B551),15)&gt;B551,DATE(YEAR(B551),MONTH(B551),15),DATE(YEAR(B551),MONTH(B551)+1,1))),"")</f>
        <v>49444</v>
      </c>
      <c r="C552" s="33">
        <f ca="1">IF(B552&lt;&gt;"",IF(AND(MONTH(B552)=1,DAY(B552)=1),C551*(1+$H$10),C551),"")</f>
        <v>117010.428796869</v>
      </c>
      <c r="D552" s="33">
        <f ca="1">IF(C552&lt;&gt;"",C552*$H$8/24,"")</f>
        <v>292.52607199217249</v>
      </c>
      <c r="E552" s="33">
        <f ca="1">IF(D552&lt;&gt;"",C552*$H$9/24,"")</f>
        <v>146.26303599608624</v>
      </c>
      <c r="F552" s="33">
        <f ca="1">IF(E552&lt;&gt;"",F551*(1+$H$11-$H$13)^YEARFRAC(B551,B552,1)+D552+E552,"")</f>
        <v>324074.718029743</v>
      </c>
      <c r="G552" s="33">
        <f ca="1">IF(E552&lt;&gt;"",F551*((1+$H$11)^YEARFRAC(B551,B552,1)-(1+$H$11-$H$13)^YEARFRAC(B551,B552,1)),"")</f>
        <v>236.53988930326301</v>
      </c>
      <c r="I552" s="30" t="str">
        <f ca="1">IFERROR(IF(YEARFRAC($I$28,DATE(YEAR(I551),MONTH(I551)+1,1))&gt;$H$17,"",DATE(YEAR(I551),MONTH(I551)+1,1)),"")</f>
        <v/>
      </c>
      <c r="J552" s="33" t="str">
        <f ca="1">IF(I552&lt;&gt;"",(J551-K551)*(1+($H$12-$H$13)/12),"")</f>
        <v/>
      </c>
      <c r="K552" s="33" t="str">
        <f ca="1">IF(J552&lt;&gt;"",-PMT(($H$12-$H$13)/12,12*$H$17,$J$28,0,1),"")</f>
        <v/>
      </c>
      <c r="L552" s="33" t="str">
        <f ca="1">IF(K552&lt;&gt;"",J552*$H$13/12,"")</f>
        <v/>
      </c>
    </row>
    <row r="553" spans="2:12" x14ac:dyDescent="0.3">
      <c r="B553" s="30">
        <f ca="1">IFERROR(IF(YEARFRAC($B$28,IF(DATE(YEAR(B552),MONTH(B552),15)&gt;B552,DATE(YEAR(B552),MONTH(B552),15),DATE(YEAR(B552),MONTH(B552)+1,1)))&gt;$H$16,"",IF(DATE(YEAR(B552),MONTH(B552),15)&gt;B552,DATE(YEAR(B552),MONTH(B552),15),DATE(YEAR(B552),MONTH(B552)+1,1))),"")</f>
        <v>49461</v>
      </c>
      <c r="C553" s="33">
        <f ca="1">IF(B553&lt;&gt;"",IF(AND(MONTH(B553)=1,DAY(B553)=1),C552*(1+$H$10),C552),"")</f>
        <v>117010.428796869</v>
      </c>
      <c r="D553" s="33">
        <f ca="1">IF(C553&lt;&gt;"",C553*$H$8/24,"")</f>
        <v>292.52607199217249</v>
      </c>
      <c r="E553" s="33">
        <f ca="1">IF(D553&lt;&gt;"",C553*$H$9/24,"")</f>
        <v>146.26303599608624</v>
      </c>
      <c r="F553" s="33">
        <f ca="1">IF(E553&lt;&gt;"",F552*(1+$H$11-$H$13)^YEARFRAC(B552,B553,1)+D553+E553,"")</f>
        <v>325106.04133781546</v>
      </c>
      <c r="G553" s="33">
        <f ca="1">IF(E553&lt;&gt;"",F552*((1+$H$11)^YEARFRAC(B552,B553,1)-(1+$H$11-$H$13)^YEARFRAC(B552,B553,1)),"")</f>
        <v>288.1648680396882</v>
      </c>
      <c r="I553" s="30" t="str">
        <f ca="1">IFERROR(IF(YEARFRAC($I$28,DATE(YEAR(I552),MONTH(I552)+1,1))&gt;$H$17,"",DATE(YEAR(I552),MONTH(I552)+1,1)),"")</f>
        <v/>
      </c>
      <c r="J553" s="33" t="str">
        <f ca="1">IF(I553&lt;&gt;"",(J552-K552)*(1+($H$12-$H$13)/12),"")</f>
        <v/>
      </c>
      <c r="K553" s="33" t="str">
        <f ca="1">IF(J553&lt;&gt;"",-PMT(($H$12-$H$13)/12,12*$H$17,$J$28,0,1),"")</f>
        <v/>
      </c>
      <c r="L553" s="33" t="str">
        <f ca="1">IF(K553&lt;&gt;"",J553*$H$13/12,"")</f>
        <v/>
      </c>
    </row>
    <row r="554" spans="2:12" x14ac:dyDescent="0.3">
      <c r="B554" s="30">
        <f ca="1">IFERROR(IF(YEARFRAC($B$28,IF(DATE(YEAR(B553),MONTH(B553),15)&gt;B553,DATE(YEAR(B553),MONTH(B553),15),DATE(YEAR(B553),MONTH(B553)+1,1)))&gt;$H$16,"",IF(DATE(YEAR(B553),MONTH(B553),15)&gt;B553,DATE(YEAR(B553),MONTH(B553),15),DATE(YEAR(B553),MONTH(B553)+1,1))),"")</f>
        <v>49475</v>
      </c>
      <c r="C554" s="33">
        <f ca="1">IF(B554&lt;&gt;"",IF(AND(MONTH(B554)=1,DAY(B554)=1),C553*(1+$H$10),C553),"")</f>
        <v>117010.428796869</v>
      </c>
      <c r="D554" s="33">
        <f ca="1">IF(C554&lt;&gt;"",C554*$H$8/24,"")</f>
        <v>292.52607199217249</v>
      </c>
      <c r="E554" s="33">
        <f ca="1">IF(D554&lt;&gt;"",C554*$H$9/24,"")</f>
        <v>146.26303599608624</v>
      </c>
      <c r="F554" s="33">
        <f ca="1">IF(E554&lt;&gt;"",F553*(1+$H$11-$H$13)^YEARFRAC(B553,B554,1)+D554+E554,"")</f>
        <v>326034.27376526967</v>
      </c>
      <c r="G554" s="33">
        <f ca="1">IF(E554&lt;&gt;"",F553*((1+$H$11)^YEARFRAC(B553,B554,1)-(1+$H$11-$H$13)^YEARFRAC(B553,B554,1)),"")</f>
        <v>237.97209461590961</v>
      </c>
      <c r="I554" s="30" t="str">
        <f ca="1">IFERROR(IF(YEARFRAC($I$28,DATE(YEAR(I553),MONTH(I553)+1,1))&gt;$H$17,"",DATE(YEAR(I553),MONTH(I553)+1,1)),"")</f>
        <v/>
      </c>
      <c r="J554" s="33" t="str">
        <f ca="1">IF(I554&lt;&gt;"",(J553-K553)*(1+($H$12-$H$13)/12),"")</f>
        <v/>
      </c>
      <c r="K554" s="33" t="str">
        <f ca="1">IF(J554&lt;&gt;"",-PMT(($H$12-$H$13)/12,12*$H$17,$J$28,0,1),"")</f>
        <v/>
      </c>
      <c r="L554" s="33" t="str">
        <f ca="1">IF(K554&lt;&gt;"",J554*$H$13/12,"")</f>
        <v/>
      </c>
    </row>
    <row r="555" spans="2:12" x14ac:dyDescent="0.3">
      <c r="B555" s="30">
        <f ca="1">IFERROR(IF(YEARFRAC($B$28,IF(DATE(YEAR(B554),MONTH(B554),15)&gt;B554,DATE(YEAR(B554),MONTH(B554),15),DATE(YEAR(B554),MONTH(B554)+1,1)))&gt;$H$16,"",IF(DATE(YEAR(B554),MONTH(B554),15)&gt;B554,DATE(YEAR(B554),MONTH(B554),15),DATE(YEAR(B554),MONTH(B554)+1,1))),"")</f>
        <v>49491</v>
      </c>
      <c r="C555" s="33">
        <f ca="1">IF(B555&lt;&gt;"",IF(AND(MONTH(B555)=1,DAY(B555)=1),C554*(1+$H$10),C554),"")</f>
        <v>117010.428796869</v>
      </c>
      <c r="D555" s="33">
        <f ca="1">IF(C555&lt;&gt;"",C555*$H$8/24,"")</f>
        <v>292.52607199217249</v>
      </c>
      <c r="E555" s="33">
        <f ca="1">IF(D555&lt;&gt;"",C555*$H$9/24,"")</f>
        <v>146.26303599608624</v>
      </c>
      <c r="F555" s="33">
        <f ca="1">IF(E555&lt;&gt;"",F554*(1+$H$11-$H$13)^YEARFRAC(B554,B555,1)+D555+E555,"")</f>
        <v>327034.08404157072</v>
      </c>
      <c r="G555" s="33">
        <f ca="1">IF(E555&lt;&gt;"",F554*((1+$H$11)^YEARFRAC(B554,B555,1)-(1+$H$11-$H$13)^YEARFRAC(B554,B555,1)),"")</f>
        <v>272.81748309535607</v>
      </c>
      <c r="I555" s="30" t="str">
        <f ca="1">IFERROR(IF(YEARFRAC($I$28,DATE(YEAR(I554),MONTH(I554)+1,1))&gt;$H$17,"",DATE(YEAR(I554),MONTH(I554)+1,1)),"")</f>
        <v/>
      </c>
      <c r="J555" s="33" t="str">
        <f ca="1">IF(I555&lt;&gt;"",(J554-K554)*(1+($H$12-$H$13)/12),"")</f>
        <v/>
      </c>
      <c r="K555" s="33" t="str">
        <f ca="1">IF(J555&lt;&gt;"",-PMT(($H$12-$H$13)/12,12*$H$17,$J$28,0,1),"")</f>
        <v/>
      </c>
      <c r="L555" s="33" t="str">
        <f ca="1">IF(K555&lt;&gt;"",J555*$H$13/12,"")</f>
        <v/>
      </c>
    </row>
    <row r="556" spans="2:12" x14ac:dyDescent="0.3">
      <c r="B556" s="30">
        <f ca="1">IFERROR(IF(YEARFRAC($B$28,IF(DATE(YEAR(B555),MONTH(B555),15)&gt;B555,DATE(YEAR(B555),MONTH(B555),15),DATE(YEAR(B555),MONTH(B555)+1,1)))&gt;$H$16,"",IF(DATE(YEAR(B555),MONTH(B555),15)&gt;B555,DATE(YEAR(B555),MONTH(B555),15),DATE(YEAR(B555),MONTH(B555)+1,1))),"")</f>
        <v>49505</v>
      </c>
      <c r="C556" s="33">
        <f ca="1">IF(B556&lt;&gt;"",IF(AND(MONTH(B556)=1,DAY(B556)=1),C555*(1+$H$10),C555),"")</f>
        <v>117010.428796869</v>
      </c>
      <c r="D556" s="33">
        <f ca="1">IF(C556&lt;&gt;"",C556*$H$8/24,"")</f>
        <v>292.52607199217249</v>
      </c>
      <c r="E556" s="33">
        <f ca="1">IF(D556&lt;&gt;"",C556*$H$9/24,"")</f>
        <v>146.26303599608624</v>
      </c>
      <c r="F556" s="33">
        <f ca="1">IF(E556&lt;&gt;"",F555*(1+$H$11-$H$13)^YEARFRAC(B555,B556,1)+D556+E556,"")</f>
        <v>327965.2191146267</v>
      </c>
      <c r="G556" s="33">
        <f ca="1">IF(E556&lt;&gt;"",F555*((1+$H$11)^YEARFRAC(B555,B556,1)-(1+$H$11-$H$13)^YEARFRAC(B555,B556,1)),"")</f>
        <v>239.38338909334689</v>
      </c>
      <c r="I556" s="30" t="str">
        <f ca="1">IFERROR(IF(YEARFRAC($I$28,DATE(YEAR(I555),MONTH(I555)+1,1))&gt;$H$17,"",DATE(YEAR(I555),MONTH(I555)+1,1)),"")</f>
        <v/>
      </c>
      <c r="J556" s="33" t="str">
        <f ca="1">IF(I556&lt;&gt;"",(J555-K555)*(1+($H$12-$H$13)/12),"")</f>
        <v/>
      </c>
      <c r="K556" s="33" t="str">
        <f ca="1">IF(J556&lt;&gt;"",-PMT(($H$12-$H$13)/12,12*$H$17,$J$28,0,1),"")</f>
        <v/>
      </c>
      <c r="L556" s="33" t="str">
        <f ca="1">IF(K556&lt;&gt;"",J556*$H$13/12,"")</f>
        <v/>
      </c>
    </row>
    <row r="557" spans="2:12" x14ac:dyDescent="0.3">
      <c r="B557" s="30">
        <f ca="1">IFERROR(IF(YEARFRAC($B$28,IF(DATE(YEAR(B556),MONTH(B556),15)&gt;B556,DATE(YEAR(B556),MONTH(B556),15),DATE(YEAR(B556),MONTH(B556)+1,1)))&gt;$H$16,"",IF(DATE(YEAR(B556),MONTH(B556),15)&gt;B556,DATE(YEAR(B556),MONTH(B556),15),DATE(YEAR(B556),MONTH(B556)+1,1))),"")</f>
        <v>49522</v>
      </c>
      <c r="C557" s="33">
        <f ca="1">IF(B557&lt;&gt;"",IF(AND(MONTH(B557)=1,DAY(B557)=1),C556*(1+$H$10),C556),"")</f>
        <v>117010.428796869</v>
      </c>
      <c r="D557" s="33">
        <f ca="1">IF(C557&lt;&gt;"",C557*$H$8/24,"")</f>
        <v>292.52607199217249</v>
      </c>
      <c r="E557" s="33">
        <f ca="1">IF(D557&lt;&gt;"",C557*$H$9/24,"")</f>
        <v>146.26303599608624</v>
      </c>
      <c r="F557" s="33">
        <f ca="1">IF(E557&lt;&gt;"",F556*(1+$H$11-$H$13)^YEARFRAC(B556,B557,1)+D557+E557,"")</f>
        <v>329003.65576669056</v>
      </c>
      <c r="G557" s="33">
        <f ca="1">IF(E557&lt;&gt;"",F556*((1+$H$11)^YEARFRAC(B556,B557,1)-(1+$H$11-$H$13)^YEARFRAC(B556,B557,1)),"")</f>
        <v>291.62427313783866</v>
      </c>
      <c r="I557" s="30" t="str">
        <f ca="1">IFERROR(IF(YEARFRAC($I$28,DATE(YEAR(I556),MONTH(I556)+1,1))&gt;$H$17,"",DATE(YEAR(I556),MONTH(I556)+1,1)),"")</f>
        <v/>
      </c>
      <c r="J557" s="33" t="str">
        <f ca="1">IF(I557&lt;&gt;"",(J556-K556)*(1+($H$12-$H$13)/12),"")</f>
        <v/>
      </c>
      <c r="K557" s="33" t="str">
        <f ca="1">IF(J557&lt;&gt;"",-PMT(($H$12-$H$13)/12,12*$H$17,$J$28,0,1),"")</f>
        <v/>
      </c>
      <c r="L557" s="33" t="str">
        <f ca="1">IF(K557&lt;&gt;"",J557*$H$13/12,"")</f>
        <v/>
      </c>
    </row>
    <row r="558" spans="2:12" x14ac:dyDescent="0.3">
      <c r="B558" s="30">
        <f ca="1">IFERROR(IF(YEARFRAC($B$28,IF(DATE(YEAR(B557),MONTH(B557),15)&gt;B557,DATE(YEAR(B557),MONTH(B557),15),DATE(YEAR(B557),MONTH(B557)+1,1)))&gt;$H$16,"",IF(DATE(YEAR(B557),MONTH(B557),15)&gt;B557,DATE(YEAR(B557),MONTH(B557),15),DATE(YEAR(B557),MONTH(B557)+1,1))),"")</f>
        <v>49536</v>
      </c>
      <c r="C558" s="33">
        <f ca="1">IF(B558&lt;&gt;"",IF(AND(MONTH(B558)=1,DAY(B558)=1),C557*(1+$H$10),C557),"")</f>
        <v>117010.428796869</v>
      </c>
      <c r="D558" s="33">
        <f ca="1">IF(C558&lt;&gt;"",C558*$H$8/24,"")</f>
        <v>292.52607199217249</v>
      </c>
      <c r="E558" s="33">
        <f ca="1">IF(D558&lt;&gt;"",C558*$H$9/24,"")</f>
        <v>146.26303599608624</v>
      </c>
      <c r="F558" s="33">
        <f ca="1">IF(E558&lt;&gt;"",F557*(1+$H$11-$H$13)^YEARFRAC(B557,B558,1)+D558+E558,"")</f>
        <v>329937.75600680127</v>
      </c>
      <c r="G558" s="33">
        <f ca="1">IF(E558&lt;&gt;"",F557*((1+$H$11)^YEARFRAC(B557,B558,1)-(1+$H$11-$H$13)^YEARFRAC(B557,B558,1)),"")</f>
        <v>240.82508210832231</v>
      </c>
      <c r="I558" s="30" t="str">
        <f ca="1">IFERROR(IF(YEARFRAC($I$28,DATE(YEAR(I557),MONTH(I557)+1,1))&gt;$H$17,"",DATE(YEAR(I557),MONTH(I557)+1,1)),"")</f>
        <v/>
      </c>
      <c r="J558" s="33" t="str">
        <f ca="1">IF(I558&lt;&gt;"",(J557-K557)*(1+($H$12-$H$13)/12),"")</f>
        <v/>
      </c>
      <c r="K558" s="33" t="str">
        <f ca="1">IF(J558&lt;&gt;"",-PMT(($H$12-$H$13)/12,12*$H$17,$J$28,0,1),"")</f>
        <v/>
      </c>
      <c r="L558" s="33" t="str">
        <f ca="1">IF(K558&lt;&gt;"",J558*$H$13/12,"")</f>
        <v/>
      </c>
    </row>
    <row r="559" spans="2:12" x14ac:dyDescent="0.3">
      <c r="B559" s="30">
        <f ca="1">IFERROR(IF(YEARFRAC($B$28,IF(DATE(YEAR(B558),MONTH(B558),15)&gt;B558,DATE(YEAR(B558),MONTH(B558),15),DATE(YEAR(B558),MONTH(B558)+1,1)))&gt;$H$16,"",IF(DATE(YEAR(B558),MONTH(B558),15)&gt;B558,DATE(YEAR(B558),MONTH(B558),15),DATE(YEAR(B558),MONTH(B558)+1,1))),"")</f>
        <v>49553</v>
      </c>
      <c r="C559" s="33">
        <f ca="1">IF(B559&lt;&gt;"",IF(AND(MONTH(B559)=1,DAY(B559)=1),C558*(1+$H$10),C558),"")</f>
        <v>117010.428796869</v>
      </c>
      <c r="D559" s="33">
        <f ca="1">IF(C559&lt;&gt;"",C559*$H$8/24,"")</f>
        <v>292.52607199217249</v>
      </c>
      <c r="E559" s="33">
        <f ca="1">IF(D559&lt;&gt;"",C559*$H$9/24,"")</f>
        <v>146.26303599608624</v>
      </c>
      <c r="F559" s="33">
        <f ca="1">IF(E559&lt;&gt;"",F558*(1+$H$11-$H$13)^YEARFRAC(B558,B559,1)+D559+E559,"")</f>
        <v>330979.79922088468</v>
      </c>
      <c r="G559" s="33">
        <f ca="1">IF(E559&lt;&gt;"",F558*((1+$H$11)^YEARFRAC(B558,B559,1)-(1+$H$11-$H$13)^YEARFRAC(B558,B559,1)),"")</f>
        <v>293.37823850944392</v>
      </c>
      <c r="I559" s="30" t="str">
        <f ca="1">IFERROR(IF(YEARFRAC($I$28,DATE(YEAR(I558),MONTH(I558)+1,1))&gt;$H$17,"",DATE(YEAR(I558),MONTH(I558)+1,1)),"")</f>
        <v/>
      </c>
      <c r="J559" s="33" t="str">
        <f ca="1">IF(I559&lt;&gt;"",(J558-K558)*(1+($H$12-$H$13)/12),"")</f>
        <v/>
      </c>
      <c r="K559" s="33" t="str">
        <f ca="1">IF(J559&lt;&gt;"",-PMT(($H$12-$H$13)/12,12*$H$17,$J$28,0,1),"")</f>
        <v/>
      </c>
      <c r="L559" s="33" t="str">
        <f ca="1">IF(K559&lt;&gt;"",J559*$H$13/12,"")</f>
        <v/>
      </c>
    </row>
    <row r="560" spans="2:12" x14ac:dyDescent="0.3">
      <c r="B560" s="30">
        <f ca="1">IFERROR(IF(YEARFRAC($B$28,IF(DATE(YEAR(B559),MONTH(B559),15)&gt;B559,DATE(YEAR(B559),MONTH(B559),15),DATE(YEAR(B559),MONTH(B559)+1,1)))&gt;$H$16,"",IF(DATE(YEAR(B559),MONTH(B559),15)&gt;B559,DATE(YEAR(B559),MONTH(B559),15),DATE(YEAR(B559),MONTH(B559)+1,1))),"")</f>
        <v>49567</v>
      </c>
      <c r="C560" s="33">
        <f ca="1">IF(B560&lt;&gt;"",IF(AND(MONTH(B560)=1,DAY(B560)=1),C559*(1+$H$10),C559),"")</f>
        <v>117010.428796869</v>
      </c>
      <c r="D560" s="33">
        <f ca="1">IF(C560&lt;&gt;"",C560*$H$8/24,"")</f>
        <v>292.52607199217249</v>
      </c>
      <c r="E560" s="33">
        <f ca="1">IF(D560&lt;&gt;"",C560*$H$9/24,"")</f>
        <v>146.26303599608624</v>
      </c>
      <c r="F560" s="33">
        <f ca="1">IF(E560&lt;&gt;"",F559*(1+$H$11-$H$13)^YEARFRAC(B559,B560,1)+D560+E560,"")</f>
        <v>331916.87452171091</v>
      </c>
      <c r="G560" s="33">
        <f ca="1">IF(E560&lt;&gt;"",F559*((1+$H$11)^YEARFRAC(B559,B560,1)-(1+$H$11-$H$13)^YEARFRAC(B559,B560,1)),"")</f>
        <v>242.27158551724372</v>
      </c>
      <c r="I560" s="30" t="str">
        <f ca="1">IFERROR(IF(YEARFRAC($I$28,DATE(YEAR(I559),MONTH(I559)+1,1))&gt;$H$17,"",DATE(YEAR(I559),MONTH(I559)+1,1)),"")</f>
        <v/>
      </c>
      <c r="J560" s="33" t="str">
        <f ca="1">IF(I560&lt;&gt;"",(J559-K559)*(1+($H$12-$H$13)/12),"")</f>
        <v/>
      </c>
      <c r="K560" s="33" t="str">
        <f ca="1">IF(J560&lt;&gt;"",-PMT(($H$12-$H$13)/12,12*$H$17,$J$28,0,1),"")</f>
        <v/>
      </c>
      <c r="L560" s="33" t="str">
        <f ca="1">IF(K560&lt;&gt;"",J560*$H$13/12,"")</f>
        <v/>
      </c>
    </row>
    <row r="561" spans="2:12" x14ac:dyDescent="0.3">
      <c r="B561" s="30">
        <f ca="1">IFERROR(IF(YEARFRAC($B$28,IF(DATE(YEAR(B560),MONTH(B560),15)&gt;B560,DATE(YEAR(B560),MONTH(B560),15),DATE(YEAR(B560),MONTH(B560)+1,1)))&gt;$H$16,"",IF(DATE(YEAR(B560),MONTH(B560),15)&gt;B560,DATE(YEAR(B560),MONTH(B560),15),DATE(YEAR(B560),MONTH(B560)+1,1))),"")</f>
        <v>49583</v>
      </c>
      <c r="C561" s="33">
        <f ca="1">IF(B561&lt;&gt;"",IF(AND(MONTH(B561)=1,DAY(B561)=1),C560*(1+$H$10),C560),"")</f>
        <v>117010.428796869</v>
      </c>
      <c r="D561" s="33">
        <f ca="1">IF(C561&lt;&gt;"",C561*$H$8/24,"")</f>
        <v>292.52607199217249</v>
      </c>
      <c r="E561" s="33">
        <f ca="1">IF(D561&lt;&gt;"",C561*$H$9/24,"")</f>
        <v>146.26303599608624</v>
      </c>
      <c r="F561" s="33">
        <f ca="1">IF(E561&lt;&gt;"",F560*(1+$H$11-$H$13)^YEARFRAC(B560,B561,1)+D561+E561,"")</f>
        <v>332926.80724161578</v>
      </c>
      <c r="G561" s="33">
        <f ca="1">IF(E561&lt;&gt;"",F560*((1+$H$11)^YEARFRAC(B560,B561,1)-(1+$H$11-$H$13)^YEARFRAC(B560,B561,1)),"")</f>
        <v>277.73989911589558</v>
      </c>
      <c r="I561" s="30" t="str">
        <f ca="1">IFERROR(IF(YEARFRAC($I$28,DATE(YEAR(I560),MONTH(I560)+1,1))&gt;$H$17,"",DATE(YEAR(I560),MONTH(I560)+1,1)),"")</f>
        <v/>
      </c>
      <c r="J561" s="33" t="str">
        <f ca="1">IF(I561&lt;&gt;"",(J560-K560)*(1+($H$12-$H$13)/12),"")</f>
        <v/>
      </c>
      <c r="K561" s="33" t="str">
        <f ca="1">IF(J561&lt;&gt;"",-PMT(($H$12-$H$13)/12,12*$H$17,$J$28,0,1),"")</f>
        <v/>
      </c>
      <c r="L561" s="33" t="str">
        <f ca="1">IF(K561&lt;&gt;"",J561*$H$13/12,"")</f>
        <v/>
      </c>
    </row>
    <row r="562" spans="2:12" x14ac:dyDescent="0.3">
      <c r="B562" s="30">
        <f ca="1">IFERROR(IF(YEARFRAC($B$28,IF(DATE(YEAR(B561),MONTH(B561),15)&gt;B561,DATE(YEAR(B561),MONTH(B561),15),DATE(YEAR(B561),MONTH(B561)+1,1)))&gt;$H$16,"",IF(DATE(YEAR(B561),MONTH(B561),15)&gt;B561,DATE(YEAR(B561),MONTH(B561),15),DATE(YEAR(B561),MONTH(B561)+1,1))),"")</f>
        <v>49597</v>
      </c>
      <c r="C562" s="33">
        <f ca="1">IF(B562&lt;&gt;"",IF(AND(MONTH(B562)=1,DAY(B562)=1),C561*(1+$H$10),C561),"")</f>
        <v>117010.428796869</v>
      </c>
      <c r="D562" s="33">
        <f ca="1">IF(C562&lt;&gt;"",C562*$H$8/24,"")</f>
        <v>292.52607199217249</v>
      </c>
      <c r="E562" s="33">
        <f ca="1">IF(D562&lt;&gt;"",C562*$H$9/24,"")</f>
        <v>146.26303599608624</v>
      </c>
      <c r="F562" s="33">
        <f ca="1">IF(E562&lt;&gt;"",F561*(1+$H$11-$H$13)^YEARFRAC(B561,B562,1)+D562+E562,"")</f>
        <v>333866.81374010531</v>
      </c>
      <c r="G562" s="33">
        <f ca="1">IF(E562&lt;&gt;"",F561*((1+$H$11)^YEARFRAC(B561,B562,1)-(1+$H$11-$H$13)^YEARFRAC(B561,B562,1)),"")</f>
        <v>243.69676228424791</v>
      </c>
      <c r="I562" s="30" t="str">
        <f ca="1">IFERROR(IF(YEARFRAC($I$28,DATE(YEAR(I561),MONTH(I561)+1,1))&gt;$H$17,"",DATE(YEAR(I561),MONTH(I561)+1,1)),"")</f>
        <v/>
      </c>
      <c r="J562" s="33" t="str">
        <f ca="1">IF(I562&lt;&gt;"",(J561-K561)*(1+($H$12-$H$13)/12),"")</f>
        <v/>
      </c>
      <c r="K562" s="33" t="str">
        <f ca="1">IF(J562&lt;&gt;"",-PMT(($H$12-$H$13)/12,12*$H$17,$J$28,0,1),"")</f>
        <v/>
      </c>
      <c r="L562" s="33" t="str">
        <f ca="1">IF(K562&lt;&gt;"",J562*$H$13/12,"")</f>
        <v/>
      </c>
    </row>
    <row r="563" spans="2:12" x14ac:dyDescent="0.3">
      <c r="B563" s="30">
        <f ca="1">IFERROR(IF(YEARFRAC($B$28,IF(DATE(YEAR(B562),MONTH(B562),15)&gt;B562,DATE(YEAR(B562),MONTH(B562),15),DATE(YEAR(B562),MONTH(B562)+1,1)))&gt;$H$16,"",IF(DATE(YEAR(B562),MONTH(B562),15)&gt;B562,DATE(YEAR(B562),MONTH(B562),15),DATE(YEAR(B562),MONTH(B562)+1,1))),"")</f>
        <v>49614</v>
      </c>
      <c r="C563" s="33">
        <f ca="1">IF(B563&lt;&gt;"",IF(AND(MONTH(B563)=1,DAY(B563)=1),C562*(1+$H$10),C562),"")</f>
        <v>117010.428796869</v>
      </c>
      <c r="D563" s="33">
        <f ca="1">IF(C563&lt;&gt;"",C563*$H$8/24,"")</f>
        <v>292.52607199217249</v>
      </c>
      <c r="E563" s="33">
        <f ca="1">IF(D563&lt;&gt;"",C563*$H$9/24,"")</f>
        <v>146.26303599608624</v>
      </c>
      <c r="F563" s="33">
        <f ca="1">IF(E563&lt;&gt;"",F562*(1+$H$11-$H$13)^YEARFRAC(B562,B563,1)+D563+E563,"")</f>
        <v>334916.04079467844</v>
      </c>
      <c r="G563" s="33">
        <f ca="1">IF(E563&lt;&gt;"",F562*((1+$H$11)^YEARFRAC(B562,B563,1)-(1+$H$11-$H$13)^YEARFRAC(B562,B563,1)),"")</f>
        <v>296.87192789725344</v>
      </c>
      <c r="I563" s="30" t="str">
        <f ca="1">IFERROR(IF(YEARFRAC($I$28,DATE(YEAR(I562),MONTH(I562)+1,1))&gt;$H$17,"",DATE(YEAR(I562),MONTH(I562)+1,1)),"")</f>
        <v/>
      </c>
      <c r="J563" s="33" t="str">
        <f ca="1">IF(I563&lt;&gt;"",(J562-K562)*(1+($H$12-$H$13)/12),"")</f>
        <v/>
      </c>
      <c r="K563" s="33" t="str">
        <f ca="1">IF(J563&lt;&gt;"",-PMT(($H$12-$H$13)/12,12*$H$17,$J$28,0,1),"")</f>
        <v/>
      </c>
      <c r="L563" s="33" t="str">
        <f ca="1">IF(K563&lt;&gt;"",J563*$H$13/12,"")</f>
        <v/>
      </c>
    </row>
    <row r="564" spans="2:12" x14ac:dyDescent="0.3">
      <c r="B564" s="30">
        <f ca="1">IFERROR(IF(YEARFRAC($B$28,IF(DATE(YEAR(B563),MONTH(B563),15)&gt;B563,DATE(YEAR(B563),MONTH(B563),15),DATE(YEAR(B563),MONTH(B563)+1,1)))&gt;$H$16,"",IF(DATE(YEAR(B563),MONTH(B563),15)&gt;B563,DATE(YEAR(B563),MONTH(B563),15),DATE(YEAR(B563),MONTH(B563)+1,1))),"")</f>
        <v>49628</v>
      </c>
      <c r="C564" s="33">
        <f ca="1">IF(B564&lt;&gt;"",IF(AND(MONTH(B564)=1,DAY(B564)=1),C563*(1+$H$10),C563),"")</f>
        <v>117010.428796869</v>
      </c>
      <c r="D564" s="33">
        <f ca="1">IF(C564&lt;&gt;"",C564*$H$8/24,"")</f>
        <v>292.52607199217249</v>
      </c>
      <c r="E564" s="33">
        <f ca="1">IF(D564&lt;&gt;"",C564*$H$9/24,"")</f>
        <v>146.26303599608624</v>
      </c>
      <c r="F564" s="33">
        <f ca="1">IF(E564&lt;&gt;"",F563*(1+$H$11-$H$13)^YEARFRAC(B563,B564,1)+D564+E564,"")</f>
        <v>335859.0420608733</v>
      </c>
      <c r="G564" s="33">
        <f ca="1">IF(E564&lt;&gt;"",F563*((1+$H$11)^YEARFRAC(B563,B564,1)-(1+$H$11-$H$13)^YEARFRAC(B563,B564,1)),"")</f>
        <v>245.15284742297555</v>
      </c>
      <c r="I564" s="30" t="str">
        <f ca="1">IFERROR(IF(YEARFRAC($I$28,DATE(YEAR(I563),MONTH(I563)+1,1))&gt;$H$17,"",DATE(YEAR(I563),MONTH(I563)+1,1)),"")</f>
        <v/>
      </c>
      <c r="J564" s="33" t="str">
        <f ca="1">IF(I564&lt;&gt;"",(J563-K563)*(1+($H$12-$H$13)/12),"")</f>
        <v/>
      </c>
      <c r="K564" s="33" t="str">
        <f ca="1">IF(J564&lt;&gt;"",-PMT(($H$12-$H$13)/12,12*$H$17,$J$28,0,1),"")</f>
        <v/>
      </c>
      <c r="L564" s="33" t="str">
        <f ca="1">IF(K564&lt;&gt;"",J564*$H$13/12,"")</f>
        <v/>
      </c>
    </row>
    <row r="565" spans="2:12" x14ac:dyDescent="0.3">
      <c r="B565" s="30">
        <f ca="1">IFERROR(IF(YEARFRAC($B$28,IF(DATE(YEAR(B564),MONTH(B564),15)&gt;B564,DATE(YEAR(B564),MONTH(B564),15),DATE(YEAR(B564),MONTH(B564)+1,1)))&gt;$H$16,"",IF(DATE(YEAR(B564),MONTH(B564),15)&gt;B564,DATE(YEAR(B564),MONTH(B564),15),DATE(YEAR(B564),MONTH(B564)+1,1))),"")</f>
        <v>49644</v>
      </c>
      <c r="C565" s="33">
        <f ca="1">IF(B565&lt;&gt;"",IF(AND(MONTH(B565)=1,DAY(B565)=1),C564*(1+$H$10),C564),"")</f>
        <v>117010.428796869</v>
      </c>
      <c r="D565" s="33">
        <f ca="1">IF(C565&lt;&gt;"",C565*$H$8/24,"")</f>
        <v>292.52607199217249</v>
      </c>
      <c r="E565" s="33">
        <f ca="1">IF(D565&lt;&gt;"",C565*$H$9/24,"")</f>
        <v>146.26303599608624</v>
      </c>
      <c r="F565" s="33">
        <f ca="1">IF(E565&lt;&gt;"",F564*(1+$H$11-$H$13)^YEARFRAC(B564,B565,1)+D565+E565,"")</f>
        <v>336875.75823766127</v>
      </c>
      <c r="G565" s="33">
        <f ca="1">IF(E565&lt;&gt;"",F564*((1+$H$11)^YEARFRAC(B564,B565,1)-(1+$H$11-$H$13)^YEARFRAC(B564,B565,1)),"")</f>
        <v>281.03860821648789</v>
      </c>
      <c r="I565" s="30" t="str">
        <f ca="1">IFERROR(IF(YEARFRAC($I$28,DATE(YEAR(I564),MONTH(I564)+1,1))&gt;$H$17,"",DATE(YEAR(I564),MONTH(I564)+1,1)),"")</f>
        <v/>
      </c>
      <c r="J565" s="33" t="str">
        <f ca="1">IF(I565&lt;&gt;"",(J564-K564)*(1+($H$12-$H$13)/12),"")</f>
        <v/>
      </c>
      <c r="K565" s="33" t="str">
        <f ca="1">IF(J565&lt;&gt;"",-PMT(($H$12-$H$13)/12,12*$H$17,$J$28,0,1),"")</f>
        <v/>
      </c>
      <c r="L565" s="33" t="str">
        <f ca="1">IF(K565&lt;&gt;"",J565*$H$13/12,"")</f>
        <v/>
      </c>
    </row>
    <row r="566" spans="2:12" x14ac:dyDescent="0.3">
      <c r="B566" s="30">
        <f ca="1">IFERROR(IF(YEARFRAC($B$28,IF(DATE(YEAR(B565),MONTH(B565),15)&gt;B565,DATE(YEAR(B565),MONTH(B565),15),DATE(YEAR(B565),MONTH(B565)+1,1)))&gt;$H$16,"",IF(DATE(YEAR(B565),MONTH(B565),15)&gt;B565,DATE(YEAR(B565),MONTH(B565),15),DATE(YEAR(B565),MONTH(B565)+1,1))),"")</f>
        <v>49658</v>
      </c>
      <c r="C566" s="33">
        <f ca="1">IF(B566&lt;&gt;"",IF(AND(MONTH(B566)=1,DAY(B566)=1),C565*(1+$H$10),C565),"")</f>
        <v>117010.428796869</v>
      </c>
      <c r="D566" s="33">
        <f ca="1">IF(C566&lt;&gt;"",C566*$H$8/24,"")</f>
        <v>292.52607199217249</v>
      </c>
      <c r="E566" s="33">
        <f ca="1">IF(D566&lt;&gt;"",C566*$H$9/24,"")</f>
        <v>146.26303599608624</v>
      </c>
      <c r="F566" s="33">
        <f ca="1">IF(E566&lt;&gt;"",F565*(1+$H$11-$H$13)^YEARFRAC(B565,B566,1)+D566+E566,"")</f>
        <v>337821.70983540505</v>
      </c>
      <c r="G566" s="33">
        <f ca="1">IF(E566&lt;&gt;"",F565*((1+$H$11)^YEARFRAC(B565,B566,1)-(1+$H$11-$H$13)^YEARFRAC(B565,B566,1)),"")</f>
        <v>246.58732727097495</v>
      </c>
      <c r="I566" s="30" t="str">
        <f ca="1">IFERROR(IF(YEARFRAC($I$28,DATE(YEAR(I565),MONTH(I565)+1,1))&gt;$H$17,"",DATE(YEAR(I565),MONTH(I565)+1,1)),"")</f>
        <v/>
      </c>
      <c r="J566" s="33" t="str">
        <f ca="1">IF(I566&lt;&gt;"",(J565-K565)*(1+($H$12-$H$13)/12),"")</f>
        <v/>
      </c>
      <c r="K566" s="33" t="str">
        <f ca="1">IF(J566&lt;&gt;"",-PMT(($H$12-$H$13)/12,12*$H$17,$J$28,0,1),"")</f>
        <v/>
      </c>
      <c r="L566" s="33" t="str">
        <f ca="1">IF(K566&lt;&gt;"",J566*$H$13/12,"")</f>
        <v/>
      </c>
    </row>
    <row r="567" spans="2:12" x14ac:dyDescent="0.3">
      <c r="B567" s="30">
        <f ca="1">IFERROR(IF(YEARFRAC($B$28,IF(DATE(YEAR(B566),MONTH(B566),15)&gt;B566,DATE(YEAR(B566),MONTH(B566),15),DATE(YEAR(B566),MONTH(B566)+1,1)))&gt;$H$16,"",IF(DATE(YEAR(B566),MONTH(B566),15)&gt;B566,DATE(YEAR(B566),MONTH(B566),15),DATE(YEAR(B566),MONTH(B566)+1,1))),"")</f>
        <v>49675</v>
      </c>
      <c r="C567" s="33">
        <f ca="1">IF(B567&lt;&gt;"",IF(AND(MONTH(B567)=1,DAY(B567)=1),C566*(1+$H$10),C566),"")</f>
        <v>122860.95023671247</v>
      </c>
      <c r="D567" s="33">
        <f ca="1">IF(C567&lt;&gt;"",C567*$H$8/24,"")</f>
        <v>307.15237559178115</v>
      </c>
      <c r="E567" s="33">
        <f ca="1">IF(D567&lt;&gt;"",C567*$H$9/24,"")</f>
        <v>153.57618779589058</v>
      </c>
      <c r="F567" s="33">
        <f ca="1">IF(E567&lt;&gt;"",F566*(1+$H$11-$H$13)^YEARFRAC(B566,B567,1)+D567+E567,"")</f>
        <v>338900.10742840846</v>
      </c>
      <c r="G567" s="33">
        <f ca="1">IF(E567&lt;&gt;"",F566*((1+$H$11)^YEARFRAC(B566,B567,1)-(1+$H$11-$H$13)^YEARFRAC(B566,B567,1)),"")</f>
        <v>300.38859256749203</v>
      </c>
      <c r="I567" s="30" t="str">
        <f ca="1">IFERROR(IF(YEARFRAC($I$28,DATE(YEAR(I566),MONTH(I566)+1,1))&gt;$H$17,"",DATE(YEAR(I566),MONTH(I566)+1,1)),"")</f>
        <v/>
      </c>
      <c r="J567" s="33" t="str">
        <f ca="1">IF(I567&lt;&gt;"",(J566-K566)*(1+($H$12-$H$13)/12),"")</f>
        <v/>
      </c>
      <c r="K567" s="33" t="str">
        <f ca="1">IF(J567&lt;&gt;"",-PMT(($H$12-$H$13)/12,12*$H$17,$J$28,0,1),"")</f>
        <v/>
      </c>
      <c r="L567" s="33" t="str">
        <f ca="1">IF(K567&lt;&gt;"",J567*$H$13/12,"")</f>
        <v/>
      </c>
    </row>
    <row r="568" spans="2:12" x14ac:dyDescent="0.3">
      <c r="B568" s="30">
        <f ca="1">IFERROR(IF(YEARFRAC($B$28,IF(DATE(YEAR(B567),MONTH(B567),15)&gt;B567,DATE(YEAR(B567),MONTH(B567),15),DATE(YEAR(B567),MONTH(B567)+1,1)))&gt;$H$16,"",IF(DATE(YEAR(B567),MONTH(B567),15)&gt;B567,DATE(YEAR(B567),MONTH(B567),15),DATE(YEAR(B567),MONTH(B567)+1,1))),"")</f>
        <v>49689</v>
      </c>
      <c r="C568" s="33">
        <f ca="1">IF(B568&lt;&gt;"",IF(AND(MONTH(B568)=1,DAY(B568)=1),C567*(1+$H$10),C567),"")</f>
        <v>122860.95023671247</v>
      </c>
      <c r="D568" s="33">
        <f ca="1">IF(C568&lt;&gt;"",C568*$H$8/24,"")</f>
        <v>307.15237559178115</v>
      </c>
      <c r="E568" s="33">
        <f ca="1">IF(D568&lt;&gt;"",C568*$H$9/24,"")</f>
        <v>153.57618779589058</v>
      </c>
      <c r="F568" s="33">
        <f ca="1">IF(E568&lt;&gt;"",F567*(1+$H$11-$H$13)^YEARFRAC(B567,B568,1)+D568+E568,"")</f>
        <v>339869.65105276043</v>
      </c>
      <c r="G568" s="33">
        <f ca="1">IF(E568&lt;&gt;"",F567*((1+$H$11)^YEARFRAC(B567,B568,1)-(1+$H$11-$H$13)^YEARFRAC(B567,B568,1)),"")</f>
        <v>247.39006819453823</v>
      </c>
      <c r="I568" s="30" t="str">
        <f ca="1">IFERROR(IF(YEARFRAC($I$28,DATE(YEAR(I567),MONTH(I567)+1,1))&gt;$H$17,"",DATE(YEAR(I567),MONTH(I567)+1,1)),"")</f>
        <v/>
      </c>
      <c r="J568" s="33" t="str">
        <f ca="1">IF(I568&lt;&gt;"",(J567-K567)*(1+($H$12-$H$13)/12),"")</f>
        <v/>
      </c>
      <c r="K568" s="33" t="str">
        <f ca="1">IF(J568&lt;&gt;"",-PMT(($H$12-$H$13)/12,12*$H$17,$J$28,0,1),"")</f>
        <v/>
      </c>
      <c r="L568" s="33" t="str">
        <f ca="1">IF(K568&lt;&gt;"",J568*$H$13/12,"")</f>
        <v/>
      </c>
    </row>
    <row r="569" spans="2:12" x14ac:dyDescent="0.3">
      <c r="B569" s="30">
        <f ca="1">IFERROR(IF(YEARFRAC($B$28,IF(DATE(YEAR(B568),MONTH(B568),15)&gt;B568,DATE(YEAR(B568),MONTH(B568),15),DATE(YEAR(B568),MONTH(B568)+1,1)))&gt;$H$16,"",IF(DATE(YEAR(B568),MONTH(B568),15)&gt;B568,DATE(YEAR(B568),MONTH(B568),15),DATE(YEAR(B568),MONTH(B568)+1,1))),"")</f>
        <v>49706</v>
      </c>
      <c r="C569" s="33">
        <f ca="1">IF(B569&lt;&gt;"",IF(AND(MONTH(B569)=1,DAY(B569)=1),C568*(1+$H$10),C568),"")</f>
        <v>122860.95023671247</v>
      </c>
      <c r="D569" s="33">
        <f ca="1">IF(C569&lt;&gt;"",C569*$H$8/24,"")</f>
        <v>307.15237559178115</v>
      </c>
      <c r="E569" s="33">
        <f ca="1">IF(D569&lt;&gt;"",C569*$H$9/24,"")</f>
        <v>153.57618779589058</v>
      </c>
      <c r="F569" s="33">
        <f ca="1">IF(E569&lt;&gt;"",F568*(1+$H$11-$H$13)^YEARFRAC(B568,B569,1)+D569+E569,"")</f>
        <v>340950.0936781551</v>
      </c>
      <c r="G569" s="33">
        <f ca="1">IF(E569&lt;&gt;"",F568*((1+$H$11)^YEARFRAC(B568,B569,1)-(1+$H$11-$H$13)^YEARFRAC(B568,B569,1)),"")</f>
        <v>301.38202806553755</v>
      </c>
      <c r="I569" s="30" t="str">
        <f ca="1">IFERROR(IF(YEARFRAC($I$28,DATE(YEAR(I568),MONTH(I568)+1,1))&gt;$H$17,"",DATE(YEAR(I568),MONTH(I568)+1,1)),"")</f>
        <v/>
      </c>
      <c r="J569" s="33" t="str">
        <f ca="1">IF(I569&lt;&gt;"",(J568-K568)*(1+($H$12-$H$13)/12),"")</f>
        <v/>
      </c>
      <c r="K569" s="33" t="str">
        <f ca="1">IF(J569&lt;&gt;"",-PMT(($H$12-$H$13)/12,12*$H$17,$J$28,0,1),"")</f>
        <v/>
      </c>
      <c r="L569" s="33" t="str">
        <f ca="1">IF(K569&lt;&gt;"",J569*$H$13/12,"")</f>
        <v/>
      </c>
    </row>
    <row r="570" spans="2:12" x14ac:dyDescent="0.3">
      <c r="B570" s="30">
        <f ca="1">IFERROR(IF(YEARFRAC($B$28,IF(DATE(YEAR(B569),MONTH(B569),15)&gt;B569,DATE(YEAR(B569),MONTH(B569),15),DATE(YEAR(B569),MONTH(B569)+1,1)))&gt;$H$16,"",IF(DATE(YEAR(B569),MONTH(B569),15)&gt;B569,DATE(YEAR(B569),MONTH(B569),15),DATE(YEAR(B569),MONTH(B569)+1,1))),"")</f>
        <v>49720</v>
      </c>
      <c r="C570" s="33">
        <f ca="1">IF(B570&lt;&gt;"",IF(AND(MONTH(B570)=1,DAY(B570)=1),C569*(1+$H$10),C569),"")</f>
        <v>122860.95023671247</v>
      </c>
      <c r="D570" s="33">
        <f ca="1">IF(C570&lt;&gt;"",C570*$H$8/24,"")</f>
        <v>307.15237559178115</v>
      </c>
      <c r="E570" s="33">
        <f ca="1">IF(D570&lt;&gt;"",C570*$H$9/24,"")</f>
        <v>153.57618779589058</v>
      </c>
      <c r="F570" s="33">
        <f ca="1">IF(E570&lt;&gt;"",F569*(1+$H$11-$H$13)^YEARFRAC(B569,B570,1)+D570+E570,"")</f>
        <v>341922.71509403258</v>
      </c>
      <c r="G570" s="33">
        <f ca="1">IF(E570&lt;&gt;"",F569*((1+$H$11)^YEARFRAC(B569,B570,1)-(1+$H$11-$H$13)^YEARFRAC(B569,B570,1)),"")</f>
        <v>248.88651575240695</v>
      </c>
      <c r="I570" s="30" t="str">
        <f ca="1">IFERROR(IF(YEARFRAC($I$28,DATE(YEAR(I569),MONTH(I569)+1,1))&gt;$H$17,"",DATE(YEAR(I569),MONTH(I569)+1,1)),"")</f>
        <v/>
      </c>
      <c r="J570" s="33" t="str">
        <f ca="1">IF(I570&lt;&gt;"",(J569-K569)*(1+($H$12-$H$13)/12),"")</f>
        <v/>
      </c>
      <c r="K570" s="33" t="str">
        <f ca="1">IF(J570&lt;&gt;"",-PMT(($H$12-$H$13)/12,12*$H$17,$J$28,0,1),"")</f>
        <v/>
      </c>
      <c r="L570" s="33" t="str">
        <f ca="1">IF(K570&lt;&gt;"",J570*$H$13/12,"")</f>
        <v/>
      </c>
    </row>
    <row r="571" spans="2:12" x14ac:dyDescent="0.3">
      <c r="B571" s="30">
        <f ca="1">IFERROR(IF(YEARFRAC($B$28,IF(DATE(YEAR(B570),MONTH(B570),15)&gt;B570,DATE(YEAR(B570),MONTH(B570),15),DATE(YEAR(B570),MONTH(B570)+1,1)))&gt;$H$16,"",IF(DATE(YEAR(B570),MONTH(B570),15)&gt;B570,DATE(YEAR(B570),MONTH(B570),15),DATE(YEAR(B570),MONTH(B570)+1,1))),"")</f>
        <v>49735</v>
      </c>
      <c r="C571" s="33">
        <f ca="1">IF(B571&lt;&gt;"",IF(AND(MONTH(B571)=1,DAY(B571)=1),C570*(1+$H$10),C570),"")</f>
        <v>122860.95023671247</v>
      </c>
      <c r="D571" s="33">
        <f ca="1">IF(C571&lt;&gt;"",C571*$H$8/24,"")</f>
        <v>307.15237559178115</v>
      </c>
      <c r="E571" s="33">
        <f ca="1">IF(D571&lt;&gt;"",C571*$H$9/24,"")</f>
        <v>153.57618779589058</v>
      </c>
      <c r="F571" s="33">
        <f ca="1">IF(E571&lt;&gt;"",F570*(1+$H$11-$H$13)^YEARFRAC(B570,B571,1)+D571+E571,"")</f>
        <v>342933.49433485675</v>
      </c>
      <c r="G571" s="33">
        <f ca="1">IF(E571&lt;&gt;"",F570*((1+$H$11)^YEARFRAC(B570,B571,1)-(1+$H$11-$H$13)^YEARFRAC(B570,B571,1)),"")</f>
        <v>267.4604509238298</v>
      </c>
      <c r="I571" s="30" t="str">
        <f ca="1">IFERROR(IF(YEARFRAC($I$28,DATE(YEAR(I570),MONTH(I570)+1,1))&gt;$H$17,"",DATE(YEAR(I570),MONTH(I570)+1,1)),"")</f>
        <v/>
      </c>
      <c r="J571" s="33" t="str">
        <f ca="1">IF(I571&lt;&gt;"",(J570-K570)*(1+($H$12-$H$13)/12),"")</f>
        <v/>
      </c>
      <c r="K571" s="33" t="str">
        <f ca="1">IF(J571&lt;&gt;"",-PMT(($H$12-$H$13)/12,12*$H$17,$J$28,0,1),"")</f>
        <v/>
      </c>
      <c r="L571" s="33" t="str">
        <f ca="1">IF(K571&lt;&gt;"",J571*$H$13/12,"")</f>
        <v/>
      </c>
    </row>
    <row r="572" spans="2:12" x14ac:dyDescent="0.3">
      <c r="B572" s="30">
        <f ca="1">IFERROR(IF(YEARFRAC($B$28,IF(DATE(YEAR(B571),MONTH(B571),15)&gt;B571,DATE(YEAR(B571),MONTH(B571),15),DATE(YEAR(B571),MONTH(B571)+1,1)))&gt;$H$16,"",IF(DATE(YEAR(B571),MONTH(B571),15)&gt;B571,DATE(YEAR(B571),MONTH(B571),15),DATE(YEAR(B571),MONTH(B571)+1,1))),"")</f>
        <v>49749</v>
      </c>
      <c r="C572" s="33">
        <f ca="1">IF(B572&lt;&gt;"",IF(AND(MONTH(B572)=1,DAY(B572)=1),C571*(1+$H$10),C571),"")</f>
        <v>122860.95023671247</v>
      </c>
      <c r="D572" s="33">
        <f ca="1">IF(C572&lt;&gt;"",C572*$H$8/24,"")</f>
        <v>307.15237559178115</v>
      </c>
      <c r="E572" s="33">
        <f ca="1">IF(D572&lt;&gt;"",C572*$H$9/24,"")</f>
        <v>153.57618779589058</v>
      </c>
      <c r="F572" s="33">
        <f ca="1">IF(E572&lt;&gt;"",F571*(1+$H$11-$H$13)^YEARFRAC(B571,B572,1)+D572+E572,"")</f>
        <v>343909.09357252874</v>
      </c>
      <c r="G572" s="33">
        <f ca="1">IF(E572&lt;&gt;"",F571*((1+$H$11)^YEARFRAC(B571,B572,1)-(1+$H$11-$H$13)^YEARFRAC(B571,B572,1)),"")</f>
        <v>250.33435720469143</v>
      </c>
      <c r="I572" s="30" t="str">
        <f ca="1">IFERROR(IF(YEARFRAC($I$28,DATE(YEAR(I571),MONTH(I571)+1,1))&gt;$H$17,"",DATE(YEAR(I571),MONTH(I571)+1,1)),"")</f>
        <v/>
      </c>
      <c r="J572" s="33" t="str">
        <f ca="1">IF(I572&lt;&gt;"",(J571-K571)*(1+($H$12-$H$13)/12),"")</f>
        <v/>
      </c>
      <c r="K572" s="33" t="str">
        <f ca="1">IF(J572&lt;&gt;"",-PMT(($H$12-$H$13)/12,12*$H$17,$J$28,0,1),"")</f>
        <v/>
      </c>
      <c r="L572" s="33" t="str">
        <f ca="1">IF(K572&lt;&gt;"",J572*$H$13/12,"")</f>
        <v/>
      </c>
    </row>
    <row r="573" spans="2:12" x14ac:dyDescent="0.3">
      <c r="B573" s="30">
        <f ca="1">IFERROR(IF(YEARFRAC($B$28,IF(DATE(YEAR(B572),MONTH(B572),15)&gt;B572,DATE(YEAR(B572),MONTH(B572),15),DATE(YEAR(B572),MONTH(B572)+1,1)))&gt;$H$16,"",IF(DATE(YEAR(B572),MONTH(B572),15)&gt;B572,DATE(YEAR(B572),MONTH(B572),15),DATE(YEAR(B572),MONTH(B572)+1,1))),"")</f>
        <v>49766</v>
      </c>
      <c r="C573" s="33">
        <f ca="1">IF(B573&lt;&gt;"",IF(AND(MONTH(B573)=1,DAY(B573)=1),C572*(1+$H$10),C572),"")</f>
        <v>122860.95023671247</v>
      </c>
      <c r="D573" s="33">
        <f ca="1">IF(C573&lt;&gt;"",C573*$H$8/24,"")</f>
        <v>307.15237559178115</v>
      </c>
      <c r="E573" s="33">
        <f ca="1">IF(D573&lt;&gt;"",C573*$H$9/24,"")</f>
        <v>153.57618779589058</v>
      </c>
      <c r="F573" s="33">
        <f ca="1">IF(E573&lt;&gt;"",F572*(1+$H$11-$H$13)^YEARFRAC(B572,B573,1)+D573+E573,"")</f>
        <v>344996.901666786</v>
      </c>
      <c r="G573" s="33">
        <f ca="1">IF(E573&lt;&gt;"",F572*((1+$H$11)^YEARFRAC(B572,B573,1)-(1+$H$11-$H$13)^YEARFRAC(B572,B573,1)),"")</f>
        <v>304.96403479985747</v>
      </c>
      <c r="I573" s="30" t="str">
        <f ca="1">IFERROR(IF(YEARFRAC($I$28,DATE(YEAR(I572),MONTH(I572)+1,1))&gt;$H$17,"",DATE(YEAR(I572),MONTH(I572)+1,1)),"")</f>
        <v/>
      </c>
      <c r="J573" s="33" t="str">
        <f ca="1">IF(I573&lt;&gt;"",(J572-K572)*(1+($H$12-$H$13)/12),"")</f>
        <v/>
      </c>
      <c r="K573" s="33" t="str">
        <f ca="1">IF(J573&lt;&gt;"",-PMT(($H$12-$H$13)/12,12*$H$17,$J$28,0,1),"")</f>
        <v/>
      </c>
      <c r="L573" s="33" t="str">
        <f ca="1">IF(K573&lt;&gt;"",J573*$H$13/12,"")</f>
        <v/>
      </c>
    </row>
    <row r="574" spans="2:12" x14ac:dyDescent="0.3">
      <c r="B574" s="30">
        <f ca="1">IFERROR(IF(YEARFRAC($B$28,IF(DATE(YEAR(B573),MONTH(B573),15)&gt;B573,DATE(YEAR(B573),MONTH(B573),15),DATE(YEAR(B573),MONTH(B573)+1,1)))&gt;$H$16,"",IF(DATE(YEAR(B573),MONTH(B573),15)&gt;B573,DATE(YEAR(B573),MONTH(B573),15),DATE(YEAR(B573),MONTH(B573)+1,1))),"")</f>
        <v>49780</v>
      </c>
      <c r="C574" s="33">
        <f ca="1">IF(B574&lt;&gt;"",IF(AND(MONTH(B574)=1,DAY(B574)=1),C573*(1+$H$10),C573),"")</f>
        <v>122860.95023671247</v>
      </c>
      <c r="D574" s="33">
        <f ca="1">IF(C574&lt;&gt;"",C574*$H$8/24,"")</f>
        <v>307.15237559178115</v>
      </c>
      <c r="E574" s="33">
        <f ca="1">IF(D574&lt;&gt;"",C574*$H$9/24,"")</f>
        <v>153.57618779589058</v>
      </c>
      <c r="F574" s="33">
        <f ca="1">IF(E574&lt;&gt;"",F573*(1+$H$11-$H$13)^YEARFRAC(B573,B574,1)+D574+E574,"")</f>
        <v>345975.59884601767</v>
      </c>
      <c r="G574" s="33">
        <f ca="1">IF(E574&lt;&gt;"",F573*((1+$H$11)^YEARFRAC(B573,B574,1)-(1+$H$11-$H$13)^YEARFRAC(B573,B574,1)),"")</f>
        <v>251.84060187493523</v>
      </c>
      <c r="I574" s="30" t="str">
        <f ca="1">IFERROR(IF(YEARFRAC($I$28,DATE(YEAR(I573),MONTH(I573)+1,1))&gt;$H$17,"",DATE(YEAR(I573),MONTH(I573)+1,1)),"")</f>
        <v/>
      </c>
      <c r="J574" s="33" t="str">
        <f ca="1">IF(I574&lt;&gt;"",(J573-K573)*(1+($H$12-$H$13)/12),"")</f>
        <v/>
      </c>
      <c r="K574" s="33" t="str">
        <f ca="1">IF(J574&lt;&gt;"",-PMT(($H$12-$H$13)/12,12*$H$17,$J$28,0,1),"")</f>
        <v/>
      </c>
      <c r="L574" s="33" t="str">
        <f ca="1">IF(K574&lt;&gt;"",J574*$H$13/12,"")</f>
        <v/>
      </c>
    </row>
    <row r="575" spans="2:12" x14ac:dyDescent="0.3">
      <c r="B575" s="30">
        <f ca="1">IFERROR(IF(YEARFRAC($B$28,IF(DATE(YEAR(B574),MONTH(B574),15)&gt;B574,DATE(YEAR(B574),MONTH(B574),15),DATE(YEAR(B574),MONTH(B574)+1,1)))&gt;$H$16,"",IF(DATE(YEAR(B574),MONTH(B574),15)&gt;B574,DATE(YEAR(B574),MONTH(B574),15),DATE(YEAR(B574),MONTH(B574)+1,1))),"")</f>
        <v>49796</v>
      </c>
      <c r="C575" s="33">
        <f ca="1">IF(B575&lt;&gt;"",IF(AND(MONTH(B575)=1,DAY(B575)=1),C574*(1+$H$10),C574),"")</f>
        <v>122860.95023671247</v>
      </c>
      <c r="D575" s="33">
        <f ca="1">IF(C575&lt;&gt;"",C575*$H$8/24,"")</f>
        <v>307.15237559178115</v>
      </c>
      <c r="E575" s="33">
        <f ca="1">IF(D575&lt;&gt;"",C575*$H$9/24,"")</f>
        <v>153.57618779589058</v>
      </c>
      <c r="F575" s="33">
        <f ca="1">IF(E575&lt;&gt;"",F574*(1+$H$11-$H$13)^YEARFRAC(B574,B575,1)+D575+E575,"")</f>
        <v>347030.03447828558</v>
      </c>
      <c r="G575" s="33">
        <f ca="1">IF(E575&lt;&gt;"",F574*((1+$H$11)^YEARFRAC(B574,B575,1)-(1+$H$11-$H$13)^YEARFRAC(B574,B575,1)),"")</f>
        <v>288.71121495359449</v>
      </c>
      <c r="I575" s="30" t="str">
        <f ca="1">IFERROR(IF(YEARFRAC($I$28,DATE(YEAR(I574),MONTH(I574)+1,1))&gt;$H$17,"",DATE(YEAR(I574),MONTH(I574)+1,1)),"")</f>
        <v/>
      </c>
      <c r="J575" s="33" t="str">
        <f ca="1">IF(I575&lt;&gt;"",(J574-K574)*(1+($H$12-$H$13)/12),"")</f>
        <v/>
      </c>
      <c r="K575" s="33" t="str">
        <f ca="1">IF(J575&lt;&gt;"",-PMT(($H$12-$H$13)/12,12*$H$17,$J$28,0,1),"")</f>
        <v/>
      </c>
      <c r="L575" s="33" t="str">
        <f ca="1">IF(K575&lt;&gt;"",J575*$H$13/12,"")</f>
        <v/>
      </c>
    </row>
    <row r="576" spans="2:12" x14ac:dyDescent="0.3">
      <c r="B576" s="30">
        <f ca="1">IFERROR(IF(YEARFRAC($B$28,IF(DATE(YEAR(B575),MONTH(B575),15)&gt;B575,DATE(YEAR(B575),MONTH(B575),15),DATE(YEAR(B575),MONTH(B575)+1,1)))&gt;$H$16,"",IF(DATE(YEAR(B575),MONTH(B575),15)&gt;B575,DATE(YEAR(B575),MONTH(B575),15),DATE(YEAR(B575),MONTH(B575)+1,1))),"")</f>
        <v>49810</v>
      </c>
      <c r="C576" s="33">
        <f ca="1">IF(B576&lt;&gt;"",IF(AND(MONTH(B576)=1,DAY(B576)=1),C575*(1+$H$10),C575),"")</f>
        <v>122860.95023671247</v>
      </c>
      <c r="D576" s="33">
        <f ca="1">IF(C576&lt;&gt;"",C576*$H$8/24,"")</f>
        <v>307.15237559178115</v>
      </c>
      <c r="E576" s="33">
        <f ca="1">IF(D576&lt;&gt;"",C576*$H$9/24,"")</f>
        <v>153.57618779589058</v>
      </c>
      <c r="F576" s="33">
        <f ca="1">IF(E576&lt;&gt;"",F575*(1+$H$11-$H$13)^YEARFRAC(B575,B576,1)+D576+E576,"")</f>
        <v>348011.78414576605</v>
      </c>
      <c r="G576" s="33">
        <f ca="1">IF(E576&lt;&gt;"",F575*((1+$H$11)^YEARFRAC(B575,B576,1)-(1+$H$11-$H$13)^YEARFRAC(B575,B576,1)),"")</f>
        <v>253.32474677150091</v>
      </c>
      <c r="I576" s="30" t="str">
        <f ca="1">IFERROR(IF(YEARFRAC($I$28,DATE(YEAR(I575),MONTH(I575)+1,1))&gt;$H$17,"",DATE(YEAR(I575),MONTH(I575)+1,1)),"")</f>
        <v/>
      </c>
      <c r="J576" s="33" t="str">
        <f ca="1">IF(I576&lt;&gt;"",(J575-K575)*(1+($H$12-$H$13)/12),"")</f>
        <v/>
      </c>
      <c r="K576" s="33" t="str">
        <f ca="1">IF(J576&lt;&gt;"",-PMT(($H$12-$H$13)/12,12*$H$17,$J$28,0,1),"")</f>
        <v/>
      </c>
      <c r="L576" s="33" t="str">
        <f ca="1">IF(K576&lt;&gt;"",J576*$H$13/12,"")</f>
        <v/>
      </c>
    </row>
    <row r="577" spans="2:12" x14ac:dyDescent="0.3">
      <c r="B577" s="30">
        <f ca="1">IFERROR(IF(YEARFRAC($B$28,IF(DATE(YEAR(B576),MONTH(B576),15)&gt;B576,DATE(YEAR(B576),MONTH(B576),15),DATE(YEAR(B576),MONTH(B576)+1,1)))&gt;$H$16,"",IF(DATE(YEAR(B576),MONTH(B576),15)&gt;B576,DATE(YEAR(B576),MONTH(B576),15),DATE(YEAR(B576),MONTH(B576)+1,1))),"")</f>
        <v>49827</v>
      </c>
      <c r="C577" s="33">
        <f ca="1">IF(B577&lt;&gt;"",IF(AND(MONTH(B577)=1,DAY(B577)=1),C576*(1+$H$10),C576),"")</f>
        <v>122860.95023671247</v>
      </c>
      <c r="D577" s="33">
        <f ca="1">IF(C577&lt;&gt;"",C577*$H$8/24,"")</f>
        <v>307.15237559178115</v>
      </c>
      <c r="E577" s="33">
        <f ca="1">IF(D577&lt;&gt;"",C577*$H$9/24,"")</f>
        <v>153.57618779589058</v>
      </c>
      <c r="F577" s="33">
        <f ca="1">IF(E577&lt;&gt;"",F576*(1+$H$11-$H$13)^YEARFRAC(B576,B577,1)+D577+E577,"")</f>
        <v>349107.07303459389</v>
      </c>
      <c r="G577" s="33">
        <f ca="1">IF(E577&lt;&gt;"",F576*((1+$H$11)^YEARFRAC(B576,B577,1)-(1+$H$11-$H$13)^YEARFRAC(B576,B577,1)),"")</f>
        <v>308.6021272322285</v>
      </c>
      <c r="I577" s="30" t="str">
        <f ca="1">IFERROR(IF(YEARFRAC($I$28,DATE(YEAR(I576),MONTH(I576)+1,1))&gt;$H$17,"",DATE(YEAR(I576),MONTH(I576)+1,1)),"")</f>
        <v/>
      </c>
      <c r="J577" s="33" t="str">
        <f ca="1">IF(I577&lt;&gt;"",(J576-K576)*(1+($H$12-$H$13)/12),"")</f>
        <v/>
      </c>
      <c r="K577" s="33" t="str">
        <f ca="1">IF(J577&lt;&gt;"",-PMT(($H$12-$H$13)/12,12*$H$17,$J$28,0,1),"")</f>
        <v/>
      </c>
      <c r="L577" s="33" t="str">
        <f ca="1">IF(K577&lt;&gt;"",J577*$H$13/12,"")</f>
        <v/>
      </c>
    </row>
    <row r="578" spans="2:12" x14ac:dyDescent="0.3">
      <c r="B578" s="30">
        <f ca="1">IFERROR(IF(YEARFRAC($B$28,IF(DATE(YEAR(B577),MONTH(B577),15)&gt;B577,DATE(YEAR(B577),MONTH(B577),15),DATE(YEAR(B577),MONTH(B577)+1,1)))&gt;$H$16,"",IF(DATE(YEAR(B577),MONTH(B577),15)&gt;B577,DATE(YEAR(B577),MONTH(B577),15),DATE(YEAR(B577),MONTH(B577)+1,1))),"")</f>
        <v>49841</v>
      </c>
      <c r="C578" s="33">
        <f ca="1">IF(B578&lt;&gt;"",IF(AND(MONTH(B578)=1,DAY(B578)=1),C577*(1+$H$10),C577),"")</f>
        <v>122860.95023671247</v>
      </c>
      <c r="D578" s="33">
        <f ca="1">IF(C578&lt;&gt;"",C578*$H$8/24,"")</f>
        <v>307.15237559178115</v>
      </c>
      <c r="E578" s="33">
        <f ca="1">IF(D578&lt;&gt;"",C578*$H$9/24,"")</f>
        <v>153.57618779589058</v>
      </c>
      <c r="F578" s="33">
        <f ca="1">IF(E578&lt;&gt;"",F577*(1+$H$11-$H$13)^YEARFRAC(B577,B578,1)+D578+E578,"")</f>
        <v>350091.9411091698</v>
      </c>
      <c r="G578" s="33">
        <f ca="1">IF(E578&lt;&gt;"",F577*((1+$H$11)^YEARFRAC(B577,B578,1)-(1+$H$11-$H$13)^YEARFRAC(B577,B578,1)),"")</f>
        <v>254.84094195357633</v>
      </c>
      <c r="I578" s="30" t="str">
        <f ca="1">IFERROR(IF(YEARFRAC($I$28,DATE(YEAR(I577),MONTH(I577)+1,1))&gt;$H$17,"",DATE(YEAR(I577),MONTH(I577)+1,1)),"")</f>
        <v/>
      </c>
      <c r="J578" s="33" t="str">
        <f ca="1">IF(I578&lt;&gt;"",(J577-K577)*(1+($H$12-$H$13)/12),"")</f>
        <v/>
      </c>
      <c r="K578" s="33" t="str">
        <f ca="1">IF(J578&lt;&gt;"",-PMT(($H$12-$H$13)/12,12*$H$17,$J$28,0,1),"")</f>
        <v/>
      </c>
      <c r="L578" s="33" t="str">
        <f ca="1">IF(K578&lt;&gt;"",J578*$H$13/12,"")</f>
        <v/>
      </c>
    </row>
    <row r="579" spans="2:12" x14ac:dyDescent="0.3">
      <c r="B579" s="30">
        <f ca="1">IFERROR(IF(YEARFRAC($B$28,IF(DATE(YEAR(B578),MONTH(B578),15)&gt;B578,DATE(YEAR(B578),MONTH(B578),15),DATE(YEAR(B578),MONTH(B578)+1,1)))&gt;$H$16,"",IF(DATE(YEAR(B578),MONTH(B578),15)&gt;B578,DATE(YEAR(B578),MONTH(B578),15),DATE(YEAR(B578),MONTH(B578)+1,1))),"")</f>
        <v>49857</v>
      </c>
      <c r="C579" s="33">
        <f ca="1">IF(B579&lt;&gt;"",IF(AND(MONTH(B579)=1,DAY(B579)=1),C578*(1+$H$10),C578),"")</f>
        <v>122860.95023671247</v>
      </c>
      <c r="D579" s="33">
        <f ca="1">IF(C579&lt;&gt;"",C579*$H$8/24,"")</f>
        <v>307.15237559178115</v>
      </c>
      <c r="E579" s="33">
        <f ca="1">IF(D579&lt;&gt;"",C579*$H$9/24,"")</f>
        <v>153.57618779589058</v>
      </c>
      <c r="F579" s="33">
        <f ca="1">IF(E579&lt;&gt;"",F578*(1+$H$11-$H$13)^YEARFRAC(B578,B579,1)+D579+E579,"")</f>
        <v>351153.44053873362</v>
      </c>
      <c r="G579" s="33">
        <f ca="1">IF(E579&lt;&gt;"",F578*((1+$H$11)^YEARFRAC(B578,B579,1)-(1+$H$11-$H$13)^YEARFRAC(B578,B579,1)),"")</f>
        <v>292.14623805904881</v>
      </c>
      <c r="I579" s="30" t="str">
        <f ca="1">IFERROR(IF(YEARFRAC($I$28,DATE(YEAR(I578),MONTH(I578)+1,1))&gt;$H$17,"",DATE(YEAR(I578),MONTH(I578)+1,1)),"")</f>
        <v/>
      </c>
      <c r="J579" s="33" t="str">
        <f ca="1">IF(I579&lt;&gt;"",(J578-K578)*(1+($H$12-$H$13)/12),"")</f>
        <v/>
      </c>
      <c r="K579" s="33" t="str">
        <f ca="1">IF(J579&lt;&gt;"",-PMT(($H$12-$H$13)/12,12*$H$17,$J$28,0,1),"")</f>
        <v/>
      </c>
      <c r="L579" s="33" t="str">
        <f ca="1">IF(K579&lt;&gt;"",J579*$H$13/12,"")</f>
        <v/>
      </c>
    </row>
    <row r="580" spans="2:12" x14ac:dyDescent="0.3">
      <c r="B580" s="30">
        <f ca="1">IFERROR(IF(YEARFRAC($B$28,IF(DATE(YEAR(B579),MONTH(B579),15)&gt;B579,DATE(YEAR(B579),MONTH(B579),15),DATE(YEAR(B579),MONTH(B579)+1,1)))&gt;$H$16,"",IF(DATE(YEAR(B579),MONTH(B579),15)&gt;B579,DATE(YEAR(B579),MONTH(B579),15),DATE(YEAR(B579),MONTH(B579)+1,1))),"")</f>
        <v>49871</v>
      </c>
      <c r="C580" s="33">
        <f ca="1">IF(B580&lt;&gt;"",IF(AND(MONTH(B580)=1,DAY(B580)=1),C579*(1+$H$10),C579),"")</f>
        <v>122860.95023671247</v>
      </c>
      <c r="D580" s="33">
        <f ca="1">IF(C580&lt;&gt;"",C580*$H$8/24,"")</f>
        <v>307.15237559178115</v>
      </c>
      <c r="E580" s="33">
        <f ca="1">IF(D580&lt;&gt;"",C580*$H$9/24,"")</f>
        <v>153.57618779589058</v>
      </c>
      <c r="F580" s="33">
        <f ca="1">IF(E580&lt;&gt;"",F579*(1+$H$11-$H$13)^YEARFRAC(B579,B580,1)+D580+E580,"")</f>
        <v>352141.38097175246</v>
      </c>
      <c r="G580" s="33">
        <f ca="1">IF(E580&lt;&gt;"",F579*((1+$H$11)^YEARFRAC(B579,B580,1)-(1+$H$11-$H$13)^YEARFRAC(B579,B580,1)),"")</f>
        <v>256.3347479020066</v>
      </c>
      <c r="I580" s="30" t="str">
        <f ca="1">IFERROR(IF(YEARFRAC($I$28,DATE(YEAR(I579),MONTH(I579)+1,1))&gt;$H$17,"",DATE(YEAR(I579),MONTH(I579)+1,1)),"")</f>
        <v/>
      </c>
      <c r="J580" s="33" t="str">
        <f ca="1">IF(I580&lt;&gt;"",(J579-K579)*(1+($H$12-$H$13)/12),"")</f>
        <v/>
      </c>
      <c r="K580" s="33" t="str">
        <f ca="1">IF(J580&lt;&gt;"",-PMT(($H$12-$H$13)/12,12*$H$17,$J$28,0,1),"")</f>
        <v/>
      </c>
      <c r="L580" s="33" t="str">
        <f ca="1">IF(K580&lt;&gt;"",J580*$H$13/12,"")</f>
        <v/>
      </c>
    </row>
    <row r="581" spans="2:12" x14ac:dyDescent="0.3">
      <c r="B581" s="30">
        <f ca="1">IFERROR(IF(YEARFRAC($B$28,IF(DATE(YEAR(B580),MONTH(B580),15)&gt;B580,DATE(YEAR(B580),MONTH(B580),15),DATE(YEAR(B580),MONTH(B580)+1,1)))&gt;$H$16,"",IF(DATE(YEAR(B580),MONTH(B580),15)&gt;B580,DATE(YEAR(B580),MONTH(B580),15),DATE(YEAR(B580),MONTH(B580)+1,1))),"")</f>
        <v>49888</v>
      </c>
      <c r="C581" s="33">
        <f ca="1">IF(B581&lt;&gt;"",IF(AND(MONTH(B581)=1,DAY(B581)=1),C580*(1+$H$10),C580),"")</f>
        <v>122860.95023671247</v>
      </c>
      <c r="D581" s="33">
        <f ca="1">IF(C581&lt;&gt;"",C581*$H$8/24,"")</f>
        <v>307.15237559178115</v>
      </c>
      <c r="E581" s="33">
        <f ca="1">IF(D581&lt;&gt;"",C581*$H$9/24,"")</f>
        <v>153.57618779589058</v>
      </c>
      <c r="F581" s="33">
        <f ca="1">IF(E581&lt;&gt;"",F580*(1+$H$11-$H$13)^YEARFRAC(B580,B581,1)+D581+E581,"")</f>
        <v>353244.19971567491</v>
      </c>
      <c r="G581" s="33">
        <f ca="1">IF(E581&lt;&gt;"",F580*((1+$H$11)^YEARFRAC(B580,B581,1)-(1+$H$11-$H$13)^YEARFRAC(B580,B581,1)),"")</f>
        <v>312.26407899124445</v>
      </c>
      <c r="I581" s="30" t="str">
        <f ca="1">IFERROR(IF(YEARFRAC($I$28,DATE(YEAR(I580),MONTH(I580)+1,1))&gt;$H$17,"",DATE(YEAR(I580),MONTH(I580)+1,1)),"")</f>
        <v/>
      </c>
      <c r="J581" s="33" t="str">
        <f ca="1">IF(I581&lt;&gt;"",(J580-K580)*(1+($H$12-$H$13)/12),"")</f>
        <v/>
      </c>
      <c r="K581" s="33" t="str">
        <f ca="1">IF(J581&lt;&gt;"",-PMT(($H$12-$H$13)/12,12*$H$17,$J$28,0,1),"")</f>
        <v/>
      </c>
      <c r="L581" s="33" t="str">
        <f ca="1">IF(K581&lt;&gt;"",J581*$H$13/12,"")</f>
        <v/>
      </c>
    </row>
    <row r="582" spans="2:12" x14ac:dyDescent="0.3">
      <c r="B582" s="30">
        <f ca="1">IFERROR(IF(YEARFRAC($B$28,IF(DATE(YEAR(B581),MONTH(B581),15)&gt;B581,DATE(YEAR(B581),MONTH(B581),15),DATE(YEAR(B581),MONTH(B581)+1,1)))&gt;$H$16,"",IF(DATE(YEAR(B581),MONTH(B581),15)&gt;B581,DATE(YEAR(B581),MONTH(B581),15),DATE(YEAR(B581),MONTH(B581)+1,1))),"")</f>
        <v>49902</v>
      </c>
      <c r="C582" s="33">
        <f ca="1">IF(B582&lt;&gt;"",IF(AND(MONTH(B582)=1,DAY(B582)=1),C581*(1+$H$10),C581),"")</f>
        <v>122860.95023671247</v>
      </c>
      <c r="D582" s="33">
        <f ca="1">IF(C582&lt;&gt;"",C582*$H$8/24,"")</f>
        <v>307.15237559178115</v>
      </c>
      <c r="E582" s="33">
        <f ca="1">IF(D582&lt;&gt;"",C582*$H$9/24,"")</f>
        <v>153.57618779589058</v>
      </c>
      <c r="F582" s="33">
        <f ca="1">IF(E582&lt;&gt;"",F581*(1+$H$11-$H$13)^YEARFRAC(B581,B582,1)+D582+E582,"")</f>
        <v>354235.27915554197</v>
      </c>
      <c r="G582" s="33">
        <f ca="1">IF(E582&lt;&gt;"",F581*((1+$H$11)^YEARFRAC(B581,B582,1)-(1+$H$11-$H$13)^YEARFRAC(B581,B582,1)),"")</f>
        <v>257.86095885332986</v>
      </c>
      <c r="I582" s="30" t="str">
        <f ca="1">IFERROR(IF(YEARFRAC($I$28,DATE(YEAR(I581),MONTH(I581)+1,1))&gt;$H$17,"",DATE(YEAR(I581),MONTH(I581)+1,1)),"")</f>
        <v/>
      </c>
      <c r="J582" s="33" t="str">
        <f ca="1">IF(I582&lt;&gt;"",(J581-K581)*(1+($H$12-$H$13)/12),"")</f>
        <v/>
      </c>
      <c r="K582" s="33" t="str">
        <f ca="1">IF(J582&lt;&gt;"",-PMT(($H$12-$H$13)/12,12*$H$17,$J$28,0,1),"")</f>
        <v/>
      </c>
      <c r="L582" s="33" t="str">
        <f ca="1">IF(K582&lt;&gt;"",J582*$H$13/12,"")</f>
        <v/>
      </c>
    </row>
    <row r="583" spans="2:12" x14ac:dyDescent="0.3">
      <c r="B583" s="30">
        <f ca="1">IFERROR(IF(YEARFRAC($B$28,IF(DATE(YEAR(B582),MONTH(B582),15)&gt;B582,DATE(YEAR(B582),MONTH(B582),15),DATE(YEAR(B582),MONTH(B582)+1,1)))&gt;$H$16,"",IF(DATE(YEAR(B582),MONTH(B582),15)&gt;B582,DATE(YEAR(B582),MONTH(B582),15),DATE(YEAR(B582),MONTH(B582)+1,1))),"")</f>
        <v>49919</v>
      </c>
      <c r="C583" s="33">
        <f ca="1">IF(B583&lt;&gt;"",IF(AND(MONTH(B583)=1,DAY(B583)=1),C582*(1+$H$10),C582),"")</f>
        <v>122860.95023671247</v>
      </c>
      <c r="D583" s="33">
        <f ca="1">IF(C583&lt;&gt;"",C583*$H$8/24,"")</f>
        <v>307.15237559178115</v>
      </c>
      <c r="E583" s="33">
        <f ca="1">IF(D583&lt;&gt;"",C583*$H$9/24,"")</f>
        <v>153.57618779589058</v>
      </c>
      <c r="F583" s="33">
        <f ca="1">IF(E583&lt;&gt;"",F582*(1+$H$11-$H$13)^YEARFRAC(B582,B583,1)+D583+E583,"")</f>
        <v>355341.91588716907</v>
      </c>
      <c r="G583" s="33">
        <f ca="1">IF(E583&lt;&gt;"",F582*((1+$H$11)^YEARFRAC(B582,B583,1)-(1+$H$11-$H$13)^YEARFRAC(B582,B583,1)),"")</f>
        <v>314.12085931640286</v>
      </c>
      <c r="I583" s="30" t="str">
        <f ca="1">IFERROR(IF(YEARFRAC($I$28,DATE(YEAR(I582),MONTH(I582)+1,1))&gt;$H$17,"",DATE(YEAR(I582),MONTH(I582)+1,1)),"")</f>
        <v/>
      </c>
      <c r="J583" s="33" t="str">
        <f ca="1">IF(I583&lt;&gt;"",(J582-K582)*(1+($H$12-$H$13)/12),"")</f>
        <v/>
      </c>
      <c r="K583" s="33" t="str">
        <f ca="1">IF(J583&lt;&gt;"",-PMT(($H$12-$H$13)/12,12*$H$17,$J$28,0,1),"")</f>
        <v/>
      </c>
      <c r="L583" s="33" t="str">
        <f ca="1">IF(K583&lt;&gt;"",J583*$H$13/12,"")</f>
        <v/>
      </c>
    </row>
    <row r="584" spans="2:12" x14ac:dyDescent="0.3">
      <c r="B584" s="30">
        <f ca="1">IFERROR(IF(YEARFRAC($B$28,IF(DATE(YEAR(B583),MONTH(B583),15)&gt;B583,DATE(YEAR(B583),MONTH(B583),15),DATE(YEAR(B583),MONTH(B583)+1,1)))&gt;$H$16,"",IF(DATE(YEAR(B583),MONTH(B583),15)&gt;B583,DATE(YEAR(B583),MONTH(B583),15),DATE(YEAR(B583),MONTH(B583)+1,1))),"")</f>
        <v>49933</v>
      </c>
      <c r="C584" s="33">
        <f ca="1">IF(B584&lt;&gt;"",IF(AND(MONTH(B584)=1,DAY(B584)=1),C583*(1+$H$10),C583),"")</f>
        <v>122860.95023671247</v>
      </c>
      <c r="D584" s="33">
        <f ca="1">IF(C584&lt;&gt;"",C584*$H$8/24,"")</f>
        <v>307.15237559178115</v>
      </c>
      <c r="E584" s="33">
        <f ca="1">IF(D584&lt;&gt;"",C584*$H$9/24,"")</f>
        <v>153.57618779589058</v>
      </c>
      <c r="F584" s="33">
        <f ca="1">IF(E584&lt;&gt;"",F583*(1+$H$11-$H$13)^YEARFRAC(B583,B584,1)+D584+E584,"")</f>
        <v>356336.14477891976</v>
      </c>
      <c r="G584" s="33">
        <f ca="1">IF(E584&lt;&gt;"",F583*((1+$H$11)^YEARFRAC(B583,B584,1)-(1+$H$11-$H$13)^YEARFRAC(B583,B584,1)),"")</f>
        <v>259.39224826676963</v>
      </c>
      <c r="I584" s="30" t="str">
        <f ca="1">IFERROR(IF(YEARFRAC($I$28,DATE(YEAR(I583),MONTH(I583)+1,1))&gt;$H$17,"",DATE(YEAR(I583),MONTH(I583)+1,1)),"")</f>
        <v/>
      </c>
      <c r="J584" s="33" t="str">
        <f ca="1">IF(I584&lt;&gt;"",(J583-K583)*(1+($H$12-$H$13)/12),"")</f>
        <v/>
      </c>
      <c r="K584" s="33" t="str">
        <f ca="1">IF(J584&lt;&gt;"",-PMT(($H$12-$H$13)/12,12*$H$17,$J$28,0,1),"")</f>
        <v/>
      </c>
      <c r="L584" s="33" t="str">
        <f ca="1">IF(K584&lt;&gt;"",J584*$H$13/12,"")</f>
        <v/>
      </c>
    </row>
    <row r="585" spans="2:12" x14ac:dyDescent="0.3">
      <c r="B585" s="30">
        <f ca="1">IFERROR(IF(YEARFRAC($B$28,IF(DATE(YEAR(B584),MONTH(B584),15)&gt;B584,DATE(YEAR(B584),MONTH(B584),15),DATE(YEAR(B584),MONTH(B584)+1,1)))&gt;$H$16,"",IF(DATE(YEAR(B584),MONTH(B584),15)&gt;B584,DATE(YEAR(B584),MONTH(B584),15),DATE(YEAR(B584),MONTH(B584)+1,1))),"")</f>
        <v>49949</v>
      </c>
      <c r="C585" s="33">
        <f ca="1">IF(B585&lt;&gt;"",IF(AND(MONTH(B585)=1,DAY(B585)=1),C584*(1+$H$10),C584),"")</f>
        <v>122860.95023671247</v>
      </c>
      <c r="D585" s="33">
        <f ca="1">IF(C585&lt;&gt;"",C585*$H$8/24,"")</f>
        <v>307.15237559178115</v>
      </c>
      <c r="E585" s="33">
        <f ca="1">IF(D585&lt;&gt;"",C585*$H$9/24,"")</f>
        <v>153.57618779589058</v>
      </c>
      <c r="F585" s="33">
        <f ca="1">IF(E585&lt;&gt;"",F584*(1+$H$11-$H$13)^YEARFRAC(B584,B585,1)+D585+E585,"")</f>
        <v>357408.35949554609</v>
      </c>
      <c r="G585" s="33">
        <f ca="1">IF(E585&lt;&gt;"",F584*((1+$H$11)^YEARFRAC(B584,B585,1)-(1+$H$11-$H$13)^YEARFRAC(B584,B585,1)),"")</f>
        <v>297.35692815951904</v>
      </c>
      <c r="I585" s="30" t="str">
        <f ca="1">IFERROR(IF(YEARFRAC($I$28,DATE(YEAR(I584),MONTH(I584)+1,1))&gt;$H$17,"",DATE(YEAR(I584),MONTH(I584)+1,1)),"")</f>
        <v/>
      </c>
      <c r="J585" s="33" t="str">
        <f ca="1">IF(I585&lt;&gt;"",(J584-K584)*(1+($H$12-$H$13)/12),"")</f>
        <v/>
      </c>
      <c r="K585" s="33" t="str">
        <f ca="1">IF(J585&lt;&gt;"",-PMT(($H$12-$H$13)/12,12*$H$17,$J$28,0,1),"")</f>
        <v/>
      </c>
      <c r="L585" s="33" t="str">
        <f ca="1">IF(K585&lt;&gt;"",J585*$H$13/12,"")</f>
        <v/>
      </c>
    </row>
    <row r="586" spans="2:12" x14ac:dyDescent="0.3">
      <c r="B586" s="30">
        <f ca="1">IFERROR(IF(YEARFRAC($B$28,IF(DATE(YEAR(B585),MONTH(B585),15)&gt;B585,DATE(YEAR(B585),MONTH(B585),15),DATE(YEAR(B585),MONTH(B585)+1,1)))&gt;$H$16,"",IF(DATE(YEAR(B585),MONTH(B585),15)&gt;B585,DATE(YEAR(B585),MONTH(B585),15),DATE(YEAR(B585),MONTH(B585)+1,1))),"")</f>
        <v>49963</v>
      </c>
      <c r="C586" s="33">
        <f ca="1">IF(B586&lt;&gt;"",IF(AND(MONTH(B586)=1,DAY(B586)=1),C585*(1+$H$10),C585),"")</f>
        <v>122860.95023671247</v>
      </c>
      <c r="D586" s="33">
        <f ca="1">IF(C586&lt;&gt;"",C586*$H$8/24,"")</f>
        <v>307.15237559178115</v>
      </c>
      <c r="E586" s="33">
        <f ca="1">IF(D586&lt;&gt;"",C586*$H$9/24,"")</f>
        <v>153.57618779589058</v>
      </c>
      <c r="F586" s="33">
        <f ca="1">IF(E586&lt;&gt;"",F585*(1+$H$11-$H$13)^YEARFRAC(B585,B586,1)+D586+E586,"")</f>
        <v>358405.69088743627</v>
      </c>
      <c r="G586" s="33">
        <f ca="1">IF(E586&lt;&gt;"",F585*((1+$H$11)^YEARFRAC(B585,B586,1)-(1+$H$11-$H$13)^YEARFRAC(B585,B586,1)),"")</f>
        <v>260.9007093560142</v>
      </c>
      <c r="I586" s="30" t="str">
        <f ca="1">IFERROR(IF(YEARFRAC($I$28,DATE(YEAR(I585),MONTH(I585)+1,1))&gt;$H$17,"",DATE(YEAR(I585),MONTH(I585)+1,1)),"")</f>
        <v/>
      </c>
      <c r="J586" s="33" t="str">
        <f ca="1">IF(I586&lt;&gt;"",(J585-K585)*(1+($H$12-$H$13)/12),"")</f>
        <v/>
      </c>
      <c r="K586" s="33" t="str">
        <f ca="1">IF(J586&lt;&gt;"",-PMT(($H$12-$H$13)/12,12*$H$17,$J$28,0,1),"")</f>
        <v/>
      </c>
      <c r="L586" s="33" t="str">
        <f ca="1">IF(K586&lt;&gt;"",J586*$H$13/12,"")</f>
        <v/>
      </c>
    </row>
    <row r="587" spans="2:12" x14ac:dyDescent="0.3">
      <c r="B587" s="30">
        <f ca="1">IFERROR(IF(YEARFRAC($B$28,IF(DATE(YEAR(B586),MONTH(B586),15)&gt;B586,DATE(YEAR(B586),MONTH(B586),15),DATE(YEAR(B586),MONTH(B586)+1,1)))&gt;$H$16,"",IF(DATE(YEAR(B586),MONTH(B586),15)&gt;B586,DATE(YEAR(B586),MONTH(B586),15),DATE(YEAR(B586),MONTH(B586)+1,1))),"")</f>
        <v>49980</v>
      </c>
      <c r="C587" s="33">
        <f ca="1">IF(B587&lt;&gt;"",IF(AND(MONTH(B587)=1,DAY(B587)=1),C586*(1+$H$10),C586),"")</f>
        <v>122860.95023671247</v>
      </c>
      <c r="D587" s="33">
        <f ca="1">IF(C587&lt;&gt;"",C587*$H$8/24,"")</f>
        <v>307.15237559178115</v>
      </c>
      <c r="E587" s="33">
        <f ca="1">IF(D587&lt;&gt;"",C587*$H$9/24,"")</f>
        <v>153.57618779589058</v>
      </c>
      <c r="F587" s="33">
        <f ca="1">IF(E587&lt;&gt;"",F586*(1+$H$11-$H$13)^YEARFRAC(B586,B587,1)+D587+E587,"")</f>
        <v>359519.93189554586</v>
      </c>
      <c r="G587" s="33">
        <f ca="1">IF(E587&lt;&gt;"",F586*((1+$H$11)^YEARFRAC(B586,B587,1)-(1+$H$11-$H$13)^YEARFRAC(B586,B587,1)),"")</f>
        <v>317.81900400726698</v>
      </c>
      <c r="I587" s="30" t="str">
        <f ca="1">IFERROR(IF(YEARFRAC($I$28,DATE(YEAR(I586),MONTH(I586)+1,1))&gt;$H$17,"",DATE(YEAR(I586),MONTH(I586)+1,1)),"")</f>
        <v/>
      </c>
      <c r="J587" s="33" t="str">
        <f ca="1">IF(I587&lt;&gt;"",(J586-K586)*(1+($H$12-$H$13)/12),"")</f>
        <v/>
      </c>
      <c r="K587" s="33" t="str">
        <f ca="1">IF(J587&lt;&gt;"",-PMT(($H$12-$H$13)/12,12*$H$17,$J$28,0,1),"")</f>
        <v/>
      </c>
      <c r="L587" s="33" t="str">
        <f ca="1">IF(K587&lt;&gt;"",J587*$H$13/12,"")</f>
        <v/>
      </c>
    </row>
    <row r="588" spans="2:12" x14ac:dyDescent="0.3">
      <c r="B588" s="30">
        <f ca="1">IFERROR(IF(YEARFRAC($B$28,IF(DATE(YEAR(B587),MONTH(B587),15)&gt;B587,DATE(YEAR(B587),MONTH(B587),15),DATE(YEAR(B587),MONTH(B587)+1,1)))&gt;$H$16,"",IF(DATE(YEAR(B587),MONTH(B587),15)&gt;B587,DATE(YEAR(B587),MONTH(B587),15),DATE(YEAR(B587),MONTH(B587)+1,1))),"")</f>
        <v>49994</v>
      </c>
      <c r="C588" s="33">
        <f ca="1">IF(B588&lt;&gt;"",IF(AND(MONTH(B588)=1,DAY(B588)=1),C587*(1+$H$10),C587),"")</f>
        <v>122860.95023671247</v>
      </c>
      <c r="D588" s="33">
        <f ca="1">IF(C588&lt;&gt;"",C588*$H$8/24,"")</f>
        <v>307.15237559178115</v>
      </c>
      <c r="E588" s="33">
        <f ca="1">IF(D588&lt;&gt;"",C588*$H$9/24,"")</f>
        <v>153.57618779589058</v>
      </c>
      <c r="F588" s="33">
        <f ca="1">IF(E588&lt;&gt;"",F587*(1+$H$11-$H$13)^YEARFRAC(B587,B588,1)+D588+E588,"")</f>
        <v>360520.43354267022</v>
      </c>
      <c r="G588" s="33">
        <f ca="1">IF(E588&lt;&gt;"",F587*((1+$H$11)^YEARFRAC(B587,B588,1)-(1+$H$11-$H$13)^YEARFRAC(B587,B588,1)),"")</f>
        <v>262.44211352964373</v>
      </c>
      <c r="I588" s="30" t="str">
        <f ca="1">IFERROR(IF(YEARFRAC($I$28,DATE(YEAR(I587),MONTH(I587)+1,1))&gt;$H$17,"",DATE(YEAR(I587),MONTH(I587)+1,1)),"")</f>
        <v/>
      </c>
      <c r="J588" s="33" t="str">
        <f ca="1">IF(I588&lt;&gt;"",(J587-K587)*(1+($H$12-$H$13)/12),"")</f>
        <v/>
      </c>
      <c r="K588" s="33" t="str">
        <f ca="1">IF(J588&lt;&gt;"",-PMT(($H$12-$H$13)/12,12*$H$17,$J$28,0,1),"")</f>
        <v/>
      </c>
      <c r="L588" s="33" t="str">
        <f ca="1">IF(K588&lt;&gt;"",J588*$H$13/12,"")</f>
        <v/>
      </c>
    </row>
    <row r="589" spans="2:12" x14ac:dyDescent="0.3">
      <c r="B589" s="30">
        <f ca="1">IFERROR(IF(YEARFRAC($B$28,IF(DATE(YEAR(B588),MONTH(B588),15)&gt;B588,DATE(YEAR(B588),MONTH(B588),15),DATE(YEAR(B588),MONTH(B588)+1,1)))&gt;$H$16,"",IF(DATE(YEAR(B588),MONTH(B588),15)&gt;B588,DATE(YEAR(B588),MONTH(B588),15),DATE(YEAR(B588),MONTH(B588)+1,1))),"")</f>
        <v>50010</v>
      </c>
      <c r="C589" s="33">
        <f ca="1">IF(B589&lt;&gt;"",IF(AND(MONTH(B589)=1,DAY(B589)=1),C588*(1+$H$10),C588),"")</f>
        <v>122860.95023671247</v>
      </c>
      <c r="D589" s="33">
        <f ca="1">IF(C589&lt;&gt;"",C589*$H$8/24,"")</f>
        <v>307.15237559178115</v>
      </c>
      <c r="E589" s="33">
        <f ca="1">IF(D589&lt;&gt;"",C589*$H$9/24,"")</f>
        <v>153.57618779589058</v>
      </c>
      <c r="F589" s="33">
        <f ca="1">IF(E589&lt;&gt;"",F588*(1+$H$11-$H$13)^YEARFRAC(B588,B589,1)+D589+E589,"")</f>
        <v>361599.82865532895</v>
      </c>
      <c r="G589" s="33">
        <f ca="1">IF(E589&lt;&gt;"",F588*((1+$H$11)^YEARFRAC(B588,B589,1)-(1+$H$11-$H$13)^YEARFRAC(B588,B589,1)),"")</f>
        <v>300.84865155483499</v>
      </c>
      <c r="I589" s="30" t="str">
        <f ca="1">IFERROR(IF(YEARFRAC($I$28,DATE(YEAR(I588),MONTH(I588)+1,1))&gt;$H$17,"",DATE(YEAR(I588),MONTH(I588)+1,1)),"")</f>
        <v/>
      </c>
      <c r="J589" s="33" t="str">
        <f ca="1">IF(I589&lt;&gt;"",(J588-K588)*(1+($H$12-$H$13)/12),"")</f>
        <v/>
      </c>
      <c r="K589" s="33" t="str">
        <f ca="1">IF(J589&lt;&gt;"",-PMT(($H$12-$H$13)/12,12*$H$17,$J$28,0,1),"")</f>
        <v/>
      </c>
      <c r="L589" s="33" t="str">
        <f ca="1">IF(K589&lt;&gt;"",J589*$H$13/12,"")</f>
        <v/>
      </c>
    </row>
    <row r="590" spans="2:12" x14ac:dyDescent="0.3">
      <c r="B590" s="30">
        <f ca="1">IFERROR(IF(YEARFRAC($B$28,IF(DATE(YEAR(B589),MONTH(B589),15)&gt;B589,DATE(YEAR(B589),MONTH(B589),15),DATE(YEAR(B589),MONTH(B589)+1,1)))&gt;$H$16,"",IF(DATE(YEAR(B589),MONTH(B589),15)&gt;B589,DATE(YEAR(B589),MONTH(B589),15),DATE(YEAR(B589),MONTH(B589)+1,1))),"")</f>
        <v>50024</v>
      </c>
      <c r="C590" s="33">
        <f ca="1">IF(B590&lt;&gt;"",IF(AND(MONTH(B590)=1,DAY(B590)=1),C589*(1+$H$10),C589),"")</f>
        <v>122860.95023671247</v>
      </c>
      <c r="D590" s="33">
        <f ca="1">IF(C590&lt;&gt;"",C590*$H$8/24,"")</f>
        <v>307.15237559178115</v>
      </c>
      <c r="E590" s="33">
        <f ca="1">IF(D590&lt;&gt;"",C590*$H$9/24,"")</f>
        <v>153.57618779589058</v>
      </c>
      <c r="F590" s="33">
        <f ca="1">IF(E590&lt;&gt;"",F589*(1+$H$11-$H$13)^YEARFRAC(B589,B590,1)+D590+E590,"")</f>
        <v>362603.45300077478</v>
      </c>
      <c r="G590" s="33">
        <f ca="1">IF(E590&lt;&gt;"",F589*((1+$H$11)^YEARFRAC(B589,B590,1)-(1+$H$11-$H$13)^YEARFRAC(B589,B590,1)),"")</f>
        <v>263.96039514113318</v>
      </c>
      <c r="I590" s="30" t="str">
        <f ca="1">IFERROR(IF(YEARFRAC($I$28,DATE(YEAR(I589),MONTH(I589)+1,1))&gt;$H$17,"",DATE(YEAR(I589),MONTH(I589)+1,1)),"")</f>
        <v/>
      </c>
      <c r="J590" s="33" t="str">
        <f ca="1">IF(I590&lt;&gt;"",(J589-K589)*(1+($H$12-$H$13)/12),"")</f>
        <v/>
      </c>
      <c r="K590" s="33" t="str">
        <f ca="1">IF(J590&lt;&gt;"",-PMT(($H$12-$H$13)/12,12*$H$17,$J$28,0,1),"")</f>
        <v/>
      </c>
      <c r="L590" s="33" t="str">
        <f ca="1">IF(K590&lt;&gt;"",J590*$H$13/12,"")</f>
        <v/>
      </c>
    </row>
    <row r="591" spans="2:12" x14ac:dyDescent="0.3">
      <c r="B591" s="30">
        <f ca="1">IFERROR(IF(YEARFRAC($B$28,IF(DATE(YEAR(B590),MONTH(B590),15)&gt;B590,DATE(YEAR(B590),MONTH(B590),15),DATE(YEAR(B590),MONTH(B590)+1,1)))&gt;$H$16,"",IF(DATE(YEAR(B590),MONTH(B590),15)&gt;B590,DATE(YEAR(B590),MONTH(B590),15),DATE(YEAR(B590),MONTH(B590)+1,1))),"")</f>
        <v>50041</v>
      </c>
      <c r="C591" s="33">
        <f ca="1">IF(B591&lt;&gt;"",IF(AND(MONTH(B591)=1,DAY(B591)=1),C590*(1+$H$10),C590),"")</f>
        <v>129003.99774854809</v>
      </c>
      <c r="D591" s="33">
        <f ca="1">IF(C591&lt;&gt;"",C591*$H$8/24,"")</f>
        <v>322.50999437137023</v>
      </c>
      <c r="E591" s="33">
        <f ca="1">IF(D591&lt;&gt;"",C591*$H$9/24,"")</f>
        <v>161.25499718568511</v>
      </c>
      <c r="F591" s="33">
        <f ca="1">IF(E591&lt;&gt;"",F590*(1+$H$11-$H$13)^YEARFRAC(B590,B591,1)+D591+E591,"")</f>
        <v>363750.19765417598</v>
      </c>
      <c r="G591" s="33">
        <f ca="1">IF(E591&lt;&gt;"",F590*((1+$H$11)^YEARFRAC(B590,B591,1)-(1+$H$11-$H$13)^YEARFRAC(B590,B591,1)),"")</f>
        <v>322.42433726383331</v>
      </c>
      <c r="I591" s="30" t="str">
        <f ca="1">IFERROR(IF(YEARFRAC($I$28,DATE(YEAR(I590),MONTH(I590)+1,1))&gt;$H$17,"",DATE(YEAR(I590),MONTH(I590)+1,1)),"")</f>
        <v/>
      </c>
      <c r="J591" s="33" t="str">
        <f ca="1">IF(I591&lt;&gt;"",(J590-K590)*(1+($H$12-$H$13)/12),"")</f>
        <v/>
      </c>
      <c r="K591" s="33" t="str">
        <f ca="1">IF(J591&lt;&gt;"",-PMT(($H$12-$H$13)/12,12*$H$17,$J$28,0,1),"")</f>
        <v/>
      </c>
      <c r="L591" s="33" t="str">
        <f ca="1">IF(K591&lt;&gt;"",J591*$H$13/12,"")</f>
        <v/>
      </c>
    </row>
    <row r="592" spans="2:12" x14ac:dyDescent="0.3">
      <c r="B592" s="30">
        <f ca="1">IFERROR(IF(YEARFRAC($B$28,IF(DATE(YEAR(B591),MONTH(B591),15)&gt;B591,DATE(YEAR(B591),MONTH(B591),15),DATE(YEAR(B591),MONTH(B591)+1,1)))&gt;$H$16,"",IF(DATE(YEAR(B591),MONTH(B591),15)&gt;B591,DATE(YEAR(B591),MONTH(B591),15),DATE(YEAR(B591),MONTH(B591)+1,1))),"")</f>
        <v>50055</v>
      </c>
      <c r="C592" s="33">
        <f ca="1">IF(B592&lt;&gt;"",IF(AND(MONTH(B592)=1,DAY(B592)=1),C591*(1+$H$10),C591),"")</f>
        <v>129003.99774854809</v>
      </c>
      <c r="D592" s="33">
        <f ca="1">IF(C592&lt;&gt;"",C592*$H$8/24,"")</f>
        <v>322.50999437137023</v>
      </c>
      <c r="E592" s="33">
        <f ca="1">IF(D592&lt;&gt;"",C592*$H$9/24,"")</f>
        <v>161.25499718568511</v>
      </c>
      <c r="F592" s="33">
        <f ca="1">IF(E592&lt;&gt;"",F591*(1+$H$11-$H$13)^YEARFRAC(B591,B592,1)+D592+E592,"")</f>
        <v>364781.5842877783</v>
      </c>
      <c r="G592" s="33">
        <f ca="1">IF(E592&lt;&gt;"",F591*((1+$H$11)^YEARFRAC(B591,B592,1)-(1+$H$11-$H$13)^YEARFRAC(B591,B592,1)),"")</f>
        <v>266.25895998890093</v>
      </c>
      <c r="I592" s="30" t="str">
        <f ca="1">IFERROR(IF(YEARFRAC($I$28,DATE(YEAR(I591),MONTH(I591)+1,1))&gt;$H$17,"",DATE(YEAR(I591),MONTH(I591)+1,1)),"")</f>
        <v/>
      </c>
      <c r="J592" s="33" t="str">
        <f ca="1">IF(I592&lt;&gt;"",(J591-K591)*(1+($H$12-$H$13)/12),"")</f>
        <v/>
      </c>
      <c r="K592" s="33" t="str">
        <f ca="1">IF(J592&lt;&gt;"",-PMT(($H$12-$H$13)/12,12*$H$17,$J$28,0,1),"")</f>
        <v/>
      </c>
      <c r="L592" s="33" t="str">
        <f ca="1">IF(K592&lt;&gt;"",J592*$H$13/12,"")</f>
        <v/>
      </c>
    </row>
    <row r="593" spans="2:12" x14ac:dyDescent="0.3">
      <c r="B593" s="30">
        <f ca="1">IFERROR(IF(YEARFRAC($B$28,IF(DATE(YEAR(B592),MONTH(B592),15)&gt;B592,DATE(YEAR(B592),MONTH(B592),15),DATE(YEAR(B592),MONTH(B592)+1,1)))&gt;$H$16,"",IF(DATE(YEAR(B592),MONTH(B592),15)&gt;B592,DATE(YEAR(B592),MONTH(B592),15),DATE(YEAR(B592),MONTH(B592)+1,1))),"")</f>
        <v>50072</v>
      </c>
      <c r="C593" s="33">
        <f ca="1">IF(B593&lt;&gt;"",IF(AND(MONTH(B593)=1,DAY(B593)=1),C592*(1+$H$10),C592),"")</f>
        <v>129003.99774854809</v>
      </c>
      <c r="D593" s="33">
        <f ca="1">IF(C593&lt;&gt;"",C593*$H$8/24,"")</f>
        <v>322.50999437137023</v>
      </c>
      <c r="E593" s="33">
        <f ca="1">IF(D593&lt;&gt;"",C593*$H$9/24,"")</f>
        <v>161.25499718568511</v>
      </c>
      <c r="F593" s="33">
        <f ca="1">IF(E593&lt;&gt;"",F592*(1+$H$11-$H$13)^YEARFRAC(B592,B593,1)+D593+E593,"")</f>
        <v>365932.31140944379</v>
      </c>
      <c r="G593" s="33">
        <f ca="1">IF(E593&lt;&gt;"",F592*((1+$H$11)^YEARFRAC(B592,B593,1)-(1+$H$11-$H$13)^YEARFRAC(B592,B593,1)),"")</f>
        <v>324.36111566700043</v>
      </c>
      <c r="I593" s="30" t="str">
        <f ca="1">IFERROR(IF(YEARFRAC($I$28,DATE(YEAR(I592),MONTH(I592)+1,1))&gt;$H$17,"",DATE(YEAR(I592),MONTH(I592)+1,1)),"")</f>
        <v/>
      </c>
      <c r="J593" s="33" t="str">
        <f ca="1">IF(I593&lt;&gt;"",(J592-K592)*(1+($H$12-$H$13)/12),"")</f>
        <v/>
      </c>
      <c r="K593" s="33" t="str">
        <f ca="1">IF(J593&lt;&gt;"",-PMT(($H$12-$H$13)/12,12*$H$17,$J$28,0,1),"")</f>
        <v/>
      </c>
      <c r="L593" s="33" t="str">
        <f ca="1">IF(K593&lt;&gt;"",J593*$H$13/12,"")</f>
        <v/>
      </c>
    </row>
    <row r="594" spans="2:12" x14ac:dyDescent="0.3">
      <c r="B594" s="30">
        <f ca="1">IFERROR(IF(YEARFRAC($B$28,IF(DATE(YEAR(B593),MONTH(B593),15)&gt;B593,DATE(YEAR(B593),MONTH(B593),15),DATE(YEAR(B593),MONTH(B593)+1,1)))&gt;$H$16,"",IF(DATE(YEAR(B593),MONTH(B593),15)&gt;B593,DATE(YEAR(B593),MONTH(B593),15),DATE(YEAR(B593),MONTH(B593)+1,1))),"")</f>
        <v>50086</v>
      </c>
      <c r="C594" s="33">
        <f ca="1">IF(B594&lt;&gt;"",IF(AND(MONTH(B594)=1,DAY(B594)=1),C593*(1+$H$10),C593),"")</f>
        <v>129003.99774854809</v>
      </c>
      <c r="D594" s="33">
        <f ca="1">IF(C594&lt;&gt;"",C594*$H$8/24,"")</f>
        <v>322.50999437137023</v>
      </c>
      <c r="E594" s="33">
        <f ca="1">IF(D594&lt;&gt;"",C594*$H$9/24,"")</f>
        <v>161.25499718568511</v>
      </c>
      <c r="F594" s="33">
        <f ca="1">IF(E594&lt;&gt;"",F593*(1+$H$11-$H$13)^YEARFRAC(B593,B594,1)+D594+E594,"")</f>
        <v>366966.98318962613</v>
      </c>
      <c r="G594" s="33">
        <f ca="1">IF(E594&lt;&gt;"",F593*((1+$H$11)^YEARFRAC(B593,B594,1)-(1+$H$11-$H$13)^YEARFRAC(B593,B594,1)),"")</f>
        <v>267.85623015618057</v>
      </c>
      <c r="I594" s="30" t="str">
        <f ca="1">IFERROR(IF(YEARFRAC($I$28,DATE(YEAR(I593),MONTH(I593)+1,1))&gt;$H$17,"",DATE(YEAR(I593),MONTH(I593)+1,1)),"")</f>
        <v/>
      </c>
      <c r="J594" s="33" t="str">
        <f ca="1">IF(I594&lt;&gt;"",(J593-K593)*(1+($H$12-$H$13)/12),"")</f>
        <v/>
      </c>
      <c r="K594" s="33" t="str">
        <f ca="1">IF(J594&lt;&gt;"",-PMT(($H$12-$H$13)/12,12*$H$17,$J$28,0,1),"")</f>
        <v/>
      </c>
      <c r="L594" s="33" t="str">
        <f ca="1">IF(K594&lt;&gt;"",J594*$H$13/12,"")</f>
        <v/>
      </c>
    </row>
    <row r="595" spans="2:12" x14ac:dyDescent="0.3">
      <c r="B595" s="30">
        <f ca="1">IFERROR(IF(YEARFRAC($B$28,IF(DATE(YEAR(B594),MONTH(B594),15)&gt;B594,DATE(YEAR(B594),MONTH(B594),15),DATE(YEAR(B594),MONTH(B594)+1,1)))&gt;$H$16,"",IF(DATE(YEAR(B594),MONTH(B594),15)&gt;B594,DATE(YEAR(B594),MONTH(B594),15),DATE(YEAR(B594),MONTH(B594)+1,1))),"")</f>
        <v>50100</v>
      </c>
      <c r="C595" s="33">
        <f ca="1">IF(B595&lt;&gt;"",IF(AND(MONTH(B595)=1,DAY(B595)=1),C594*(1+$H$10),C594),"")</f>
        <v>129003.99774854809</v>
      </c>
      <c r="D595" s="33">
        <f ca="1">IF(C595&lt;&gt;"",C595*$H$8/24,"")</f>
        <v>322.50999437137023</v>
      </c>
      <c r="E595" s="33">
        <f ca="1">IF(D595&lt;&gt;"",C595*$H$9/24,"")</f>
        <v>161.25499718568511</v>
      </c>
      <c r="F595" s="33">
        <f ca="1">IF(E595&lt;&gt;"",F594*(1+$H$11-$H$13)^YEARFRAC(B594,B595,1)+D595+E595,"")</f>
        <v>368003.21265599778</v>
      </c>
      <c r="G595" s="33">
        <f ca="1">IF(E595&lt;&gt;"",F594*((1+$H$11)^YEARFRAC(B594,B595,1)-(1+$H$11-$H$13)^YEARFRAC(B594,B595,1)),"")</f>
        <v>268.61359230717829</v>
      </c>
      <c r="I595" s="30" t="str">
        <f ca="1">IFERROR(IF(YEARFRAC($I$28,DATE(YEAR(I594),MONTH(I594)+1,1))&gt;$H$17,"",DATE(YEAR(I594),MONTH(I594)+1,1)),"")</f>
        <v/>
      </c>
      <c r="J595" s="33" t="str">
        <f ca="1">IF(I595&lt;&gt;"",(J594-K594)*(1+($H$12-$H$13)/12),"")</f>
        <v/>
      </c>
      <c r="K595" s="33" t="str">
        <f ca="1">IF(J595&lt;&gt;"",-PMT(($H$12-$H$13)/12,12*$H$17,$J$28,0,1),"")</f>
        <v/>
      </c>
      <c r="L595" s="33" t="str">
        <f ca="1">IF(K595&lt;&gt;"",J595*$H$13/12,"")</f>
        <v/>
      </c>
    </row>
    <row r="596" spans="2:12" x14ac:dyDescent="0.3">
      <c r="B596" s="30">
        <f ca="1">IFERROR(IF(YEARFRAC($B$28,IF(DATE(YEAR(B595),MONTH(B595),15)&gt;B595,DATE(YEAR(B595),MONTH(B595),15),DATE(YEAR(B595),MONTH(B595)+1,1)))&gt;$H$16,"",IF(DATE(YEAR(B595),MONTH(B595),15)&gt;B595,DATE(YEAR(B595),MONTH(B595),15),DATE(YEAR(B595),MONTH(B595)+1,1))),"")</f>
        <v>50114</v>
      </c>
      <c r="C596" s="33">
        <f ca="1">IF(B596&lt;&gt;"",IF(AND(MONTH(B596)=1,DAY(B596)=1),C595*(1+$H$10),C595),"")</f>
        <v>129003.99774854809</v>
      </c>
      <c r="D596" s="33">
        <f ca="1">IF(C596&lt;&gt;"",C596*$H$8/24,"")</f>
        <v>322.50999437137023</v>
      </c>
      <c r="E596" s="33">
        <f ca="1">IF(D596&lt;&gt;"",C596*$H$9/24,"")</f>
        <v>161.25499718568511</v>
      </c>
      <c r="F596" s="33">
        <f ca="1">IF(E596&lt;&gt;"",F595*(1+$H$11-$H$13)^YEARFRAC(B595,B596,1)+D596+E596,"")</f>
        <v>369041.00215363695</v>
      </c>
      <c r="G596" s="33">
        <f ca="1">IF(E596&lt;&gt;"",F595*((1+$H$11)^YEARFRAC(B595,B596,1)-(1+$H$11-$H$13)^YEARFRAC(B595,B596,1)),"")</f>
        <v>269.3720946579819</v>
      </c>
      <c r="I596" s="30" t="str">
        <f ca="1">IFERROR(IF(YEARFRAC($I$28,DATE(YEAR(I595),MONTH(I595)+1,1))&gt;$H$17,"",DATE(YEAR(I595),MONTH(I595)+1,1)),"")</f>
        <v/>
      </c>
      <c r="J596" s="33" t="str">
        <f ca="1">IF(I596&lt;&gt;"",(J595-K595)*(1+($H$12-$H$13)/12),"")</f>
        <v/>
      </c>
      <c r="K596" s="33" t="str">
        <f ca="1">IF(J596&lt;&gt;"",-PMT(($H$12-$H$13)/12,12*$H$17,$J$28,0,1),"")</f>
        <v/>
      </c>
      <c r="L596" s="33" t="str">
        <f ca="1">IF(K596&lt;&gt;"",J596*$H$13/12,"")</f>
        <v/>
      </c>
    </row>
    <row r="597" spans="2:12" x14ac:dyDescent="0.3">
      <c r="B597" s="30">
        <f ca="1">IFERROR(IF(YEARFRAC($B$28,IF(DATE(YEAR(B596),MONTH(B596),15)&gt;B596,DATE(YEAR(B596),MONTH(B596),15),DATE(YEAR(B596),MONTH(B596)+1,1)))&gt;$H$16,"",IF(DATE(YEAR(B596),MONTH(B596),15)&gt;B596,DATE(YEAR(B596),MONTH(B596),15),DATE(YEAR(B596),MONTH(B596)+1,1))),"")</f>
        <v>50131</v>
      </c>
      <c r="C597" s="33">
        <f ca="1">IF(B597&lt;&gt;"",IF(AND(MONTH(B597)=1,DAY(B597)=1),C596*(1+$H$10),C596),"")</f>
        <v>129003.99774854809</v>
      </c>
      <c r="D597" s="33">
        <f ca="1">IF(C597&lt;&gt;"",C597*$H$8/24,"")</f>
        <v>322.50999437137023</v>
      </c>
      <c r="E597" s="33">
        <f ca="1">IF(D597&lt;&gt;"",C597*$H$9/24,"")</f>
        <v>161.25499718568511</v>
      </c>
      <c r="F597" s="33">
        <f ca="1">IF(E597&lt;&gt;"",F596*(1+$H$11-$H$13)^YEARFRAC(B596,B597,1)+D597+E597,"")</f>
        <v>370199.51714216633</v>
      </c>
      <c r="G597" s="33">
        <f ca="1">IF(E597&lt;&gt;"",F596*((1+$H$11)^YEARFRAC(B596,B597,1)-(1+$H$11-$H$13)^YEARFRAC(B596,B597,1)),"")</f>
        <v>328.14855886745522</v>
      </c>
      <c r="I597" s="30" t="str">
        <f ca="1">IFERROR(IF(YEARFRAC($I$28,DATE(YEAR(I596),MONTH(I596)+1,1))&gt;$H$17,"",DATE(YEAR(I596),MONTH(I596)+1,1)),"")</f>
        <v/>
      </c>
      <c r="J597" s="33" t="str">
        <f ca="1">IF(I597&lt;&gt;"",(J596-K596)*(1+($H$12-$H$13)/12),"")</f>
        <v/>
      </c>
      <c r="K597" s="33" t="str">
        <f ca="1">IF(J597&lt;&gt;"",-PMT(($H$12-$H$13)/12,12*$H$17,$J$28,0,1),"")</f>
        <v/>
      </c>
      <c r="L597" s="33" t="str">
        <f ca="1">IF(K597&lt;&gt;"",J597*$H$13/12,"")</f>
        <v/>
      </c>
    </row>
    <row r="598" spans="2:12" x14ac:dyDescent="0.3">
      <c r="B598" s="30">
        <f ca="1">IFERROR(IF(YEARFRAC($B$28,IF(DATE(YEAR(B597),MONTH(B597),15)&gt;B597,DATE(YEAR(B597),MONTH(B597),15),DATE(YEAR(B597),MONTH(B597)+1,1)))&gt;$H$16,"",IF(DATE(YEAR(B597),MONTH(B597),15)&gt;B597,DATE(YEAR(B597),MONTH(B597),15),DATE(YEAR(B597),MONTH(B597)+1,1))),"")</f>
        <v>50145</v>
      </c>
      <c r="C598" s="33">
        <f ca="1">IF(B598&lt;&gt;"",IF(AND(MONTH(B598)=1,DAY(B598)=1),C597*(1+$H$10),C597),"")</f>
        <v>129003.99774854809</v>
      </c>
      <c r="D598" s="33">
        <f ca="1">IF(C598&lt;&gt;"",C598*$H$8/24,"")</f>
        <v>322.50999437137023</v>
      </c>
      <c r="E598" s="33">
        <f ca="1">IF(D598&lt;&gt;"",C598*$H$9/24,"")</f>
        <v>161.25499718568511</v>
      </c>
      <c r="F598" s="33">
        <f ca="1">IF(E598&lt;&gt;"",F597*(1+$H$11-$H$13)^YEARFRAC(B597,B598,1)+D598+E598,"")</f>
        <v>371240.61315036385</v>
      </c>
      <c r="G598" s="33">
        <f ca="1">IF(E598&lt;&gt;"",F597*((1+$H$11)^YEARFRAC(B597,B598,1)-(1+$H$11-$H$13)^YEARFRAC(B597,B598,1)),"")</f>
        <v>270.97975219900172</v>
      </c>
      <c r="I598" s="30" t="str">
        <f ca="1">IFERROR(IF(YEARFRAC($I$28,DATE(YEAR(I597),MONTH(I597)+1,1))&gt;$H$17,"",DATE(YEAR(I597),MONTH(I597)+1,1)),"")</f>
        <v/>
      </c>
      <c r="J598" s="33" t="str">
        <f ca="1">IF(I598&lt;&gt;"",(J597-K597)*(1+($H$12-$H$13)/12),"")</f>
        <v/>
      </c>
      <c r="K598" s="33" t="str">
        <f ca="1">IF(J598&lt;&gt;"",-PMT(($H$12-$H$13)/12,12*$H$17,$J$28,0,1),"")</f>
        <v/>
      </c>
      <c r="L598" s="33" t="str">
        <f ca="1">IF(K598&lt;&gt;"",J598*$H$13/12,"")</f>
        <v/>
      </c>
    </row>
    <row r="599" spans="2:12" x14ac:dyDescent="0.3">
      <c r="B599" s="30">
        <f ca="1">IFERROR(IF(YEARFRAC($B$28,IF(DATE(YEAR(B598),MONTH(B598),15)&gt;B598,DATE(YEAR(B598),MONTH(B598),15),DATE(YEAR(B598),MONTH(B598)+1,1)))&gt;$H$16,"",IF(DATE(YEAR(B598),MONTH(B598),15)&gt;B598,DATE(YEAR(B598),MONTH(B598),15),DATE(YEAR(B598),MONTH(B598)+1,1))),"")</f>
        <v>50161</v>
      </c>
      <c r="C599" s="33">
        <f ca="1">IF(B599&lt;&gt;"",IF(AND(MONTH(B599)=1,DAY(B599)=1),C598*(1+$H$10),C598),"")</f>
        <v>129003.99774854809</v>
      </c>
      <c r="D599" s="33">
        <f ca="1">IF(C599&lt;&gt;"",C599*$H$8/24,"")</f>
        <v>322.50999437137023</v>
      </c>
      <c r="E599" s="33">
        <f ca="1">IF(D599&lt;&gt;"",C599*$H$9/24,"")</f>
        <v>161.25499718568511</v>
      </c>
      <c r="F599" s="33">
        <f ca="1">IF(E599&lt;&gt;"",F598*(1+$H$11-$H$13)^YEARFRAC(B598,B599,1)+D599+E599,"")</f>
        <v>372363.18779867725</v>
      </c>
      <c r="G599" s="33">
        <f ca="1">IF(E599&lt;&gt;"",F598*((1+$H$11)^YEARFRAC(B598,B599,1)-(1+$H$11-$H$13)^YEARFRAC(B598,B599,1)),"")</f>
        <v>310.64503904082432</v>
      </c>
      <c r="I599" s="30" t="str">
        <f ca="1">IFERROR(IF(YEARFRAC($I$28,DATE(YEAR(I598),MONTH(I598)+1,1))&gt;$H$17,"",DATE(YEAR(I598),MONTH(I598)+1,1)),"")</f>
        <v/>
      </c>
      <c r="J599" s="33" t="str">
        <f ca="1">IF(I599&lt;&gt;"",(J598-K598)*(1+($H$12-$H$13)/12),"")</f>
        <v/>
      </c>
      <c r="K599" s="33" t="str">
        <f ca="1">IF(J599&lt;&gt;"",-PMT(($H$12-$H$13)/12,12*$H$17,$J$28,0,1),"")</f>
        <v/>
      </c>
      <c r="L599" s="33" t="str">
        <f ca="1">IF(K599&lt;&gt;"",J599*$H$13/12,"")</f>
        <v/>
      </c>
    </row>
    <row r="600" spans="2:12" x14ac:dyDescent="0.3">
      <c r="B600" s="30">
        <f ca="1">IFERROR(IF(YEARFRAC($B$28,IF(DATE(YEAR(B599),MONTH(B599),15)&gt;B599,DATE(YEAR(B599),MONTH(B599),15),DATE(YEAR(B599),MONTH(B599)+1,1)))&gt;$H$16,"",IF(DATE(YEAR(B599),MONTH(B599),15)&gt;B599,DATE(YEAR(B599),MONTH(B599),15),DATE(YEAR(B599),MONTH(B599)+1,1))),"")</f>
        <v>50175</v>
      </c>
      <c r="C600" s="33">
        <f ca="1">IF(B600&lt;&gt;"",IF(AND(MONTH(B600)=1,DAY(B600)=1),C599*(1+$H$10),C599),"")</f>
        <v>129003.99774854809</v>
      </c>
      <c r="D600" s="33">
        <f ca="1">IF(C600&lt;&gt;"",C600*$H$8/24,"")</f>
        <v>322.50999437137023</v>
      </c>
      <c r="E600" s="33">
        <f ca="1">IF(D600&lt;&gt;"",C600*$H$9/24,"")</f>
        <v>161.25499718568511</v>
      </c>
      <c r="F600" s="33">
        <f ca="1">IF(E600&lt;&gt;"",F599*(1+$H$11-$H$13)^YEARFRAC(B599,B600,1)+D600+E600,"")</f>
        <v>373407.54118758661</v>
      </c>
      <c r="G600" s="33">
        <f ca="1">IF(E600&lt;&gt;"",F599*((1+$H$11)^YEARFRAC(B599,B600,1)-(1+$H$11-$H$13)^YEARFRAC(B599,B600,1)),"")</f>
        <v>272.56352233157168</v>
      </c>
      <c r="I600" s="30" t="str">
        <f ca="1">IFERROR(IF(YEARFRAC($I$28,DATE(YEAR(I599),MONTH(I599)+1,1))&gt;$H$17,"",DATE(YEAR(I599),MONTH(I599)+1,1)),"")</f>
        <v/>
      </c>
      <c r="J600" s="33" t="str">
        <f ca="1">IF(I600&lt;&gt;"",(J599-K599)*(1+($H$12-$H$13)/12),"")</f>
        <v/>
      </c>
      <c r="K600" s="33" t="str">
        <f ca="1">IF(J600&lt;&gt;"",-PMT(($H$12-$H$13)/12,12*$H$17,$J$28,0,1),"")</f>
        <v/>
      </c>
      <c r="L600" s="33" t="str">
        <f ca="1">IF(K600&lt;&gt;"",J600*$H$13/12,"")</f>
        <v/>
      </c>
    </row>
    <row r="601" spans="2:12" x14ac:dyDescent="0.3">
      <c r="B601" s="30">
        <f ca="1">IFERROR(IF(YEARFRAC($B$28,IF(DATE(YEAR(B600),MONTH(B600),15)&gt;B600,DATE(YEAR(B600),MONTH(B600),15),DATE(YEAR(B600),MONTH(B600)+1,1)))&gt;$H$16,"",IF(DATE(YEAR(B600),MONTH(B600),15)&gt;B600,DATE(YEAR(B600),MONTH(B600),15),DATE(YEAR(B600),MONTH(B600)+1,1))),"")</f>
        <v>50192</v>
      </c>
      <c r="C601" s="33">
        <f ca="1">IF(B601&lt;&gt;"",IF(AND(MONTH(B601)=1,DAY(B601)=1),C600*(1+$H$10),C600),"")</f>
        <v>129003.99774854809</v>
      </c>
      <c r="D601" s="33">
        <f ca="1">IF(C601&lt;&gt;"",C601*$H$8/24,"")</f>
        <v>322.50999437137023</v>
      </c>
      <c r="E601" s="33">
        <f ca="1">IF(D601&lt;&gt;"",C601*$H$9/24,"")</f>
        <v>161.25499718568511</v>
      </c>
      <c r="F601" s="33">
        <f ca="1">IF(E601&lt;&gt;"",F600*(1+$H$11-$H$13)^YEARFRAC(B600,B601,1)+D601+E601,"")</f>
        <v>374574.03990199673</v>
      </c>
      <c r="G601" s="33">
        <f ca="1">IF(E601&lt;&gt;"",F600*((1+$H$11)^YEARFRAC(B600,B601,1)-(1+$H$11-$H$13)^YEARFRAC(B600,B601,1)),"")</f>
        <v>332.03125342677833</v>
      </c>
      <c r="I601" s="30" t="str">
        <f ca="1">IFERROR(IF(YEARFRAC($I$28,DATE(YEAR(I600),MONTH(I600)+1,1))&gt;$H$17,"",DATE(YEAR(I600),MONTH(I600)+1,1)),"")</f>
        <v/>
      </c>
      <c r="J601" s="33" t="str">
        <f ca="1">IF(I601&lt;&gt;"",(J600-K600)*(1+($H$12-$H$13)/12),"")</f>
        <v/>
      </c>
      <c r="K601" s="33" t="str">
        <f ca="1">IF(J601&lt;&gt;"",-PMT(($H$12-$H$13)/12,12*$H$17,$J$28,0,1),"")</f>
        <v/>
      </c>
      <c r="L601" s="33" t="str">
        <f ca="1">IF(K601&lt;&gt;"",J601*$H$13/12,"")</f>
        <v/>
      </c>
    </row>
    <row r="602" spans="2:12" x14ac:dyDescent="0.3">
      <c r="B602" s="30">
        <f ca="1">IFERROR(IF(YEARFRAC($B$28,IF(DATE(YEAR(B601),MONTH(B601),15)&gt;B601,DATE(YEAR(B601),MONTH(B601),15),DATE(YEAR(B601),MONTH(B601)+1,1)))&gt;$H$16,"",IF(DATE(YEAR(B601),MONTH(B601),15)&gt;B601,DATE(YEAR(B601),MONTH(B601),15),DATE(YEAR(B601),MONTH(B601)+1,1))),"")</f>
        <v>50206</v>
      </c>
      <c r="C602" s="33">
        <f ca="1">IF(B602&lt;&gt;"",IF(AND(MONTH(B602)=1,DAY(B602)=1),C601*(1+$H$10),C601),"")</f>
        <v>129003.99774854809</v>
      </c>
      <c r="D602" s="33">
        <f ca="1">IF(C602&lt;&gt;"",C602*$H$8/24,"")</f>
        <v>322.50999437137023</v>
      </c>
      <c r="E602" s="33">
        <f ca="1">IF(D602&lt;&gt;"",C602*$H$9/24,"")</f>
        <v>161.25499718568511</v>
      </c>
      <c r="F602" s="33">
        <f ca="1">IF(E602&lt;&gt;"",F601*(1+$H$11-$H$13)^YEARFRAC(B601,B602,1)+D602+E602,"")</f>
        <v>375621.72170273087</v>
      </c>
      <c r="G602" s="33">
        <f ca="1">IF(E602&lt;&gt;"",F601*((1+$H$11)^YEARFRAC(B601,B602,1)-(1+$H$11-$H$13)^YEARFRAC(B601,B602,1)),"")</f>
        <v>274.18182848099894</v>
      </c>
      <c r="I602" s="30" t="str">
        <f ca="1">IFERROR(IF(YEARFRAC($I$28,DATE(YEAR(I601),MONTH(I601)+1,1))&gt;$H$17,"",DATE(YEAR(I601),MONTH(I601)+1,1)),"")</f>
        <v/>
      </c>
      <c r="J602" s="33" t="str">
        <f ca="1">IF(I602&lt;&gt;"",(J601-K601)*(1+($H$12-$H$13)/12),"")</f>
        <v/>
      </c>
      <c r="K602" s="33" t="str">
        <f ca="1">IF(J602&lt;&gt;"",-PMT(($H$12-$H$13)/12,12*$H$17,$J$28,0,1),"")</f>
        <v/>
      </c>
      <c r="L602" s="33" t="str">
        <f ca="1">IF(K602&lt;&gt;"",J602*$H$13/12,"")</f>
        <v/>
      </c>
    </row>
    <row r="603" spans="2:12" x14ac:dyDescent="0.3">
      <c r="B603" s="30">
        <f ca="1">IFERROR(IF(YEARFRAC($B$28,IF(DATE(YEAR(B602),MONTH(B602),15)&gt;B602,DATE(YEAR(B602),MONTH(B602),15),DATE(YEAR(B602),MONTH(B602)+1,1)))&gt;$H$16,"",IF(DATE(YEAR(B602),MONTH(B602),15)&gt;B602,DATE(YEAR(B602),MONTH(B602),15),DATE(YEAR(B602),MONTH(B602)+1,1))),"")</f>
        <v>50222</v>
      </c>
      <c r="C603" s="33">
        <f ca="1">IF(B603&lt;&gt;"",IF(AND(MONTH(B603)=1,DAY(B603)=1),C602*(1+$H$10),C602),"")</f>
        <v>129003.99774854809</v>
      </c>
      <c r="D603" s="33">
        <f ca="1">IF(C603&lt;&gt;"",C603*$H$8/24,"")</f>
        <v>322.50999437137023</v>
      </c>
      <c r="E603" s="33">
        <f ca="1">IF(D603&lt;&gt;"",C603*$H$9/24,"")</f>
        <v>161.25499718568511</v>
      </c>
      <c r="F603" s="33">
        <f ca="1">IF(E603&lt;&gt;"",F602*(1+$H$11-$H$13)^YEARFRAC(B602,B603,1)+D603+E603,"")</f>
        <v>376751.83511256822</v>
      </c>
      <c r="G603" s="33">
        <f ca="1">IF(E603&lt;&gt;"",F602*((1+$H$11)^YEARFRAC(B602,B603,1)-(1+$H$11-$H$13)^YEARFRAC(B602,B603,1)),"")</f>
        <v>314.31104321462118</v>
      </c>
      <c r="I603" s="30" t="str">
        <f ca="1">IFERROR(IF(YEARFRAC($I$28,DATE(YEAR(I602),MONTH(I602)+1,1))&gt;$H$17,"",DATE(YEAR(I602),MONTH(I602)+1,1)),"")</f>
        <v/>
      </c>
      <c r="J603" s="33" t="str">
        <f ca="1">IF(I603&lt;&gt;"",(J602-K602)*(1+($H$12-$H$13)/12),"")</f>
        <v/>
      </c>
      <c r="K603" s="33" t="str">
        <f ca="1">IF(J603&lt;&gt;"",-PMT(($H$12-$H$13)/12,12*$H$17,$J$28,0,1),"")</f>
        <v/>
      </c>
      <c r="L603" s="33" t="str">
        <f ca="1">IF(K603&lt;&gt;"",J603*$H$13/12,"")</f>
        <v/>
      </c>
    </row>
    <row r="604" spans="2:12" x14ac:dyDescent="0.3">
      <c r="B604" s="30">
        <f ca="1">IFERROR(IF(YEARFRAC($B$28,IF(DATE(YEAR(B603),MONTH(B603),15)&gt;B603,DATE(YEAR(B603),MONTH(B603),15),DATE(YEAR(B603),MONTH(B603)+1,1)))&gt;$H$16,"",IF(DATE(YEAR(B603),MONTH(B603),15)&gt;B603,DATE(YEAR(B603),MONTH(B603),15),DATE(YEAR(B603),MONTH(B603)+1,1))),"")</f>
        <v>50236</v>
      </c>
      <c r="C604" s="33">
        <f ca="1">IF(B604&lt;&gt;"",IF(AND(MONTH(B604)=1,DAY(B604)=1),C603*(1+$H$10),C603),"")</f>
        <v>129003.99774854809</v>
      </c>
      <c r="D604" s="33">
        <f ca="1">IF(C604&lt;&gt;"",C604*$H$8/24,"")</f>
        <v>322.50999437137023</v>
      </c>
      <c r="E604" s="33">
        <f ca="1">IF(D604&lt;&gt;"",C604*$H$9/24,"")</f>
        <v>161.25499718568511</v>
      </c>
      <c r="F604" s="33">
        <f ca="1">IF(E604&lt;&gt;"",F603*(1+$H$11-$H$13)^YEARFRAC(B603,B604,1)+D604+E604,"")</f>
        <v>377802.79555836407</v>
      </c>
      <c r="G604" s="33">
        <f ca="1">IF(E604&lt;&gt;"",F603*((1+$H$11)^YEARFRAC(B603,B604,1)-(1+$H$11-$H$13)^YEARFRAC(B603,B604,1)),"")</f>
        <v>275.77593754698728</v>
      </c>
      <c r="I604" s="30" t="str">
        <f ca="1">IFERROR(IF(YEARFRAC($I$28,DATE(YEAR(I603),MONTH(I603)+1,1))&gt;$H$17,"",DATE(YEAR(I603),MONTH(I603)+1,1)),"")</f>
        <v/>
      </c>
      <c r="J604" s="33" t="str">
        <f ca="1">IF(I604&lt;&gt;"",(J603-K603)*(1+($H$12-$H$13)/12),"")</f>
        <v/>
      </c>
      <c r="K604" s="33" t="str">
        <f ca="1">IF(J604&lt;&gt;"",-PMT(($H$12-$H$13)/12,12*$H$17,$J$28,0,1),"")</f>
        <v/>
      </c>
      <c r="L604" s="33" t="str">
        <f ca="1">IF(K604&lt;&gt;"",J604*$H$13/12,"")</f>
        <v/>
      </c>
    </row>
    <row r="605" spans="2:12" x14ac:dyDescent="0.3">
      <c r="B605" s="30">
        <f ca="1">IFERROR(IF(YEARFRAC($B$28,IF(DATE(YEAR(B604),MONTH(B604),15)&gt;B604,DATE(YEAR(B604),MONTH(B604),15),DATE(YEAR(B604),MONTH(B604)+1,1)))&gt;$H$16,"",IF(DATE(YEAR(B604),MONTH(B604),15)&gt;B604,DATE(YEAR(B604),MONTH(B604),15),DATE(YEAR(B604),MONTH(B604)+1,1))),"")</f>
        <v>50253</v>
      </c>
      <c r="C605" s="33">
        <f ca="1">IF(B605&lt;&gt;"",IF(AND(MONTH(B605)=1,DAY(B605)=1),C604*(1+$H$10),C604),"")</f>
        <v>129003.99774854809</v>
      </c>
      <c r="D605" s="33">
        <f ca="1">IF(C605&lt;&gt;"",C605*$H$8/24,"")</f>
        <v>322.50999437137023</v>
      </c>
      <c r="E605" s="33">
        <f ca="1">IF(D605&lt;&gt;"",C605*$H$9/24,"")</f>
        <v>161.25499718568511</v>
      </c>
      <c r="F605" s="33">
        <f ca="1">IF(E605&lt;&gt;"",F604*(1+$H$11-$H$13)^YEARFRAC(B604,B605,1)+D605+E605,"")</f>
        <v>378977.33050142106</v>
      </c>
      <c r="G605" s="33">
        <f ca="1">IF(E605&lt;&gt;"",F604*((1+$H$11)^YEARFRAC(B604,B605,1)-(1+$H$11-$H$13)^YEARFRAC(B604,B605,1)),"")</f>
        <v>335.93948145350055</v>
      </c>
      <c r="I605" s="30" t="str">
        <f ca="1">IFERROR(IF(YEARFRAC($I$28,DATE(YEAR(I604),MONTH(I604)+1,1))&gt;$H$17,"",DATE(YEAR(I604),MONTH(I604)+1,1)),"")</f>
        <v/>
      </c>
      <c r="J605" s="33" t="str">
        <f ca="1">IF(I605&lt;&gt;"",(J604-K604)*(1+($H$12-$H$13)/12),"")</f>
        <v/>
      </c>
      <c r="K605" s="33" t="str">
        <f ca="1">IF(J605&lt;&gt;"",-PMT(($H$12-$H$13)/12,12*$H$17,$J$28,0,1),"")</f>
        <v/>
      </c>
      <c r="L605" s="33" t="str">
        <f ca="1">IF(K605&lt;&gt;"",J605*$H$13/12,"")</f>
        <v/>
      </c>
    </row>
    <row r="606" spans="2:12" x14ac:dyDescent="0.3">
      <c r="B606" s="30">
        <f ca="1">IFERROR(IF(YEARFRAC($B$28,IF(DATE(YEAR(B605),MONTH(B605),15)&gt;B605,DATE(YEAR(B605),MONTH(B605),15),DATE(YEAR(B605),MONTH(B605)+1,1)))&gt;$H$16,"",IF(DATE(YEAR(B605),MONTH(B605),15)&gt;B605,DATE(YEAR(B605),MONTH(B605),15),DATE(YEAR(B605),MONTH(B605)+1,1))),"")</f>
        <v>50267</v>
      </c>
      <c r="C606" s="33">
        <f ca="1">IF(B606&lt;&gt;"",IF(AND(MONTH(B606)=1,DAY(B606)=1),C605*(1+$H$10),C605),"")</f>
        <v>129003.99774854809</v>
      </c>
      <c r="D606" s="33">
        <f ca="1">IF(C606&lt;&gt;"",C606*$H$8/24,"")</f>
        <v>322.50999437137023</v>
      </c>
      <c r="E606" s="33">
        <f ca="1">IF(D606&lt;&gt;"",C606*$H$9/24,"")</f>
        <v>161.25499718568511</v>
      </c>
      <c r="F606" s="33">
        <f ca="1">IF(E606&lt;&gt;"",F605*(1+$H$11-$H$13)^YEARFRAC(B605,B606,1)+D606+E606,"")</f>
        <v>380031.64140433579</v>
      </c>
      <c r="G606" s="33">
        <f ca="1">IF(E606&lt;&gt;"",F605*((1+$H$11)^YEARFRAC(B605,B606,1)-(1+$H$11-$H$13)^YEARFRAC(B605,B606,1)),"")</f>
        <v>277.40496233245119</v>
      </c>
      <c r="I606" s="30" t="str">
        <f ca="1">IFERROR(IF(YEARFRAC($I$28,DATE(YEAR(I605),MONTH(I605)+1,1))&gt;$H$17,"",DATE(YEAR(I605),MONTH(I605)+1,1)),"")</f>
        <v/>
      </c>
      <c r="J606" s="33" t="str">
        <f ca="1">IF(I606&lt;&gt;"",(J605-K605)*(1+($H$12-$H$13)/12),"")</f>
        <v/>
      </c>
      <c r="K606" s="33" t="str">
        <f ca="1">IF(J606&lt;&gt;"",-PMT(($H$12-$H$13)/12,12*$H$17,$J$28,0,1),"")</f>
        <v/>
      </c>
      <c r="L606" s="33" t="str">
        <f ca="1">IF(K606&lt;&gt;"",J606*$H$13/12,"")</f>
        <v/>
      </c>
    </row>
    <row r="607" spans="2:12" x14ac:dyDescent="0.3">
      <c r="B607" s="30">
        <f ca="1">IFERROR(IF(YEARFRAC($B$28,IF(DATE(YEAR(B606),MONTH(B606),15)&gt;B606,DATE(YEAR(B606),MONTH(B606),15),DATE(YEAR(B606),MONTH(B606)+1,1)))&gt;$H$16,"",IF(DATE(YEAR(B606),MONTH(B606),15)&gt;B606,DATE(YEAR(B606),MONTH(B606),15),DATE(YEAR(B606),MONTH(B606)+1,1))),"")</f>
        <v>50284</v>
      </c>
      <c r="C607" s="33">
        <f ca="1">IF(B607&lt;&gt;"",IF(AND(MONTH(B607)=1,DAY(B607)=1),C606*(1+$H$10),C606),"")</f>
        <v>129003.99774854809</v>
      </c>
      <c r="D607" s="33">
        <f ca="1">IF(C607&lt;&gt;"",C607*$H$8/24,"")</f>
        <v>322.50999437137023</v>
      </c>
      <c r="E607" s="33">
        <f ca="1">IF(D607&lt;&gt;"",C607*$H$9/24,"")</f>
        <v>161.25499718568511</v>
      </c>
      <c r="F607" s="33">
        <f ca="1">IF(E607&lt;&gt;"",F606*(1+$H$11-$H$13)^YEARFRAC(B606,B607,1)+D607+E607,"")</f>
        <v>381210.2515415285</v>
      </c>
      <c r="G607" s="33">
        <f ca="1">IF(E607&lt;&gt;"",F606*((1+$H$11)^YEARFRAC(B606,B607,1)-(1+$H$11-$H$13)^YEARFRAC(B606,B607,1)),"")</f>
        <v>337.9213548714273</v>
      </c>
      <c r="I607" s="30" t="str">
        <f ca="1">IFERROR(IF(YEARFRAC($I$28,DATE(YEAR(I606),MONTH(I606)+1,1))&gt;$H$17,"",DATE(YEAR(I606),MONTH(I606)+1,1)),"")</f>
        <v/>
      </c>
      <c r="J607" s="33" t="str">
        <f ca="1">IF(I607&lt;&gt;"",(J606-K606)*(1+($H$12-$H$13)/12),"")</f>
        <v/>
      </c>
      <c r="K607" s="33" t="str">
        <f ca="1">IF(J607&lt;&gt;"",-PMT(($H$12-$H$13)/12,12*$H$17,$J$28,0,1),"")</f>
        <v/>
      </c>
      <c r="L607" s="33" t="str">
        <f ca="1">IF(K607&lt;&gt;"",J607*$H$13/12,"")</f>
        <v/>
      </c>
    </row>
    <row r="608" spans="2:12" x14ac:dyDescent="0.3">
      <c r="B608" s="30">
        <f ca="1">IFERROR(IF(YEARFRAC($B$28,IF(DATE(YEAR(B607),MONTH(B607),15)&gt;B607,DATE(YEAR(B607),MONTH(B607),15),DATE(YEAR(B607),MONTH(B607)+1,1)))&gt;$H$16,"",IF(DATE(YEAR(B607),MONTH(B607),15)&gt;B607,DATE(YEAR(B607),MONTH(B607),15),DATE(YEAR(B607),MONTH(B607)+1,1))),"")</f>
        <v>50298</v>
      </c>
      <c r="C608" s="33">
        <f ca="1">IF(B608&lt;&gt;"",IF(AND(MONTH(B608)=1,DAY(B608)=1),C607*(1+$H$10),C607),"")</f>
        <v>129003.99774854809</v>
      </c>
      <c r="D608" s="33">
        <f ca="1">IF(C608&lt;&gt;"",C608*$H$8/24,"")</f>
        <v>322.50999437137023</v>
      </c>
      <c r="E608" s="33">
        <f ca="1">IF(D608&lt;&gt;"",C608*$H$9/24,"")</f>
        <v>161.25499718568511</v>
      </c>
      <c r="F608" s="33">
        <f ca="1">IF(E608&lt;&gt;"",F607*(1+$H$11-$H$13)^YEARFRAC(B607,B608,1)+D608+E608,"")</f>
        <v>382267.92408079264</v>
      </c>
      <c r="G608" s="33">
        <f ca="1">IF(E608&lt;&gt;"",F607*((1+$H$11)^YEARFRAC(B607,B608,1)-(1+$H$11-$H$13)^YEARFRAC(B607,B608,1)),"")</f>
        <v>279.0394225683782</v>
      </c>
      <c r="I608" s="30" t="str">
        <f ca="1">IFERROR(IF(YEARFRAC($I$28,DATE(YEAR(I607),MONTH(I607)+1,1))&gt;$H$17,"",DATE(YEAR(I607),MONTH(I607)+1,1)),"")</f>
        <v/>
      </c>
      <c r="J608" s="33" t="str">
        <f ca="1">IF(I608&lt;&gt;"",(J607-K607)*(1+($H$12-$H$13)/12),"")</f>
        <v/>
      </c>
      <c r="K608" s="33" t="str">
        <f ca="1">IF(J608&lt;&gt;"",-PMT(($H$12-$H$13)/12,12*$H$17,$J$28,0,1),"")</f>
        <v/>
      </c>
      <c r="L608" s="33" t="str">
        <f ca="1">IF(K608&lt;&gt;"",J608*$H$13/12,"")</f>
        <v/>
      </c>
    </row>
    <row r="609" spans="2:12" x14ac:dyDescent="0.3">
      <c r="B609" s="30">
        <f ca="1">IFERROR(IF(YEARFRAC($B$28,IF(DATE(YEAR(B608),MONTH(B608),15)&gt;B608,DATE(YEAR(B608),MONTH(B608),15),DATE(YEAR(B608),MONTH(B608)+1,1)))&gt;$H$16,"",IF(DATE(YEAR(B608),MONTH(B608),15)&gt;B608,DATE(YEAR(B608),MONTH(B608),15),DATE(YEAR(B608),MONTH(B608)+1,1))),"")</f>
        <v>50314</v>
      </c>
      <c r="C609" s="33">
        <f ca="1">IF(B609&lt;&gt;"",IF(AND(MONTH(B609)=1,DAY(B609)=1),C608*(1+$H$10),C608),"")</f>
        <v>129003.99774854809</v>
      </c>
      <c r="D609" s="33">
        <f ca="1">IF(C609&lt;&gt;"",C609*$H$8/24,"")</f>
        <v>322.50999437137023</v>
      </c>
      <c r="E609" s="33">
        <f ca="1">IF(D609&lt;&gt;"",C609*$H$9/24,"")</f>
        <v>161.25499718568511</v>
      </c>
      <c r="F609" s="33">
        <f ca="1">IF(E609&lt;&gt;"",F608*(1+$H$11-$H$13)^YEARFRAC(B608,B609,1)+D609+E609,"")</f>
        <v>383409.473896318</v>
      </c>
      <c r="G609" s="33">
        <f ca="1">IF(E609&lt;&gt;"",F608*((1+$H$11)^YEARFRAC(B608,B609,1)-(1+$H$11-$H$13)^YEARFRAC(B608,B609,1)),"")</f>
        <v>319.8724223419905</v>
      </c>
      <c r="I609" s="30" t="str">
        <f ca="1">IFERROR(IF(YEARFRAC($I$28,DATE(YEAR(I608),MONTH(I608)+1,1))&gt;$H$17,"",DATE(YEAR(I608),MONTH(I608)+1,1)),"")</f>
        <v/>
      </c>
      <c r="J609" s="33" t="str">
        <f ca="1">IF(I609&lt;&gt;"",(J608-K608)*(1+($H$12-$H$13)/12),"")</f>
        <v/>
      </c>
      <c r="K609" s="33" t="str">
        <f ca="1">IF(J609&lt;&gt;"",-PMT(($H$12-$H$13)/12,12*$H$17,$J$28,0,1),"")</f>
        <v/>
      </c>
      <c r="L609" s="33" t="str">
        <f ca="1">IF(K609&lt;&gt;"",J609*$H$13/12,"")</f>
        <v/>
      </c>
    </row>
    <row r="610" spans="2:12" x14ac:dyDescent="0.3">
      <c r="B610" s="30">
        <f ca="1">IFERROR(IF(YEARFRAC($B$28,IF(DATE(YEAR(B609),MONTH(B609),15)&gt;B609,DATE(YEAR(B609),MONTH(B609),15),DATE(YEAR(B609),MONTH(B609)+1,1)))&gt;$H$16,"",IF(DATE(YEAR(B609),MONTH(B609),15)&gt;B609,DATE(YEAR(B609),MONTH(B609),15),DATE(YEAR(B609),MONTH(B609)+1,1))),"")</f>
        <v>50328</v>
      </c>
      <c r="C610" s="33">
        <f ca="1">IF(B610&lt;&gt;"",IF(AND(MONTH(B610)=1,DAY(B610)=1),C609*(1+$H$10),C609),"")</f>
        <v>129003.99774854809</v>
      </c>
      <c r="D610" s="33">
        <f ca="1">IF(C610&lt;&gt;"",C610*$H$8/24,"")</f>
        <v>322.50999437137023</v>
      </c>
      <c r="E610" s="33">
        <f ca="1">IF(D610&lt;&gt;"",C610*$H$9/24,"")</f>
        <v>161.25499718568511</v>
      </c>
      <c r="F610" s="33">
        <f ca="1">IF(E610&lt;&gt;"",F609*(1+$H$11-$H$13)^YEARFRAC(B609,B610,1)+D610+E610,"")</f>
        <v>384470.45733895735</v>
      </c>
      <c r="G610" s="33">
        <f ca="1">IF(E610&lt;&gt;"",F609*((1+$H$11)^YEARFRAC(B609,B610,1)-(1+$H$11-$H$13)^YEARFRAC(B609,B610,1)),"")</f>
        <v>280.64921593961725</v>
      </c>
      <c r="I610" s="30" t="str">
        <f ca="1">IFERROR(IF(YEARFRAC($I$28,DATE(YEAR(I609),MONTH(I609)+1,1))&gt;$H$17,"",DATE(YEAR(I609),MONTH(I609)+1,1)),"")</f>
        <v/>
      </c>
      <c r="J610" s="33" t="str">
        <f ca="1">IF(I610&lt;&gt;"",(J609-K609)*(1+($H$12-$H$13)/12),"")</f>
        <v/>
      </c>
      <c r="K610" s="33" t="str">
        <f ca="1">IF(J610&lt;&gt;"",-PMT(($H$12-$H$13)/12,12*$H$17,$J$28,0,1),"")</f>
        <v/>
      </c>
      <c r="L610" s="33" t="str">
        <f ca="1">IF(K610&lt;&gt;"",J610*$H$13/12,"")</f>
        <v/>
      </c>
    </row>
    <row r="611" spans="2:12" x14ac:dyDescent="0.3">
      <c r="B611" s="30">
        <f ca="1">IFERROR(IF(YEARFRAC($B$28,IF(DATE(YEAR(B610),MONTH(B610),15)&gt;B610,DATE(YEAR(B610),MONTH(B610),15),DATE(YEAR(B610),MONTH(B610)+1,1)))&gt;$H$16,"",IF(DATE(YEAR(B610),MONTH(B610),15)&gt;B610,DATE(YEAR(B610),MONTH(B610),15),DATE(YEAR(B610),MONTH(B610)+1,1))),"")</f>
        <v>50345</v>
      </c>
      <c r="C611" s="33">
        <f ca="1">IF(B611&lt;&gt;"",IF(AND(MONTH(B611)=1,DAY(B611)=1),C610*(1+$H$10),C610),"")</f>
        <v>129003.99774854809</v>
      </c>
      <c r="D611" s="33">
        <f ca="1">IF(C611&lt;&gt;"",C611*$H$8/24,"")</f>
        <v>322.50999437137023</v>
      </c>
      <c r="E611" s="33">
        <f ca="1">IF(D611&lt;&gt;"",C611*$H$9/24,"")</f>
        <v>161.25499718568511</v>
      </c>
      <c r="F611" s="33">
        <f ca="1">IF(E611&lt;&gt;"",F610*(1+$H$11-$H$13)^YEARFRAC(B610,B611,1)+D611+E611,"")</f>
        <v>385657.18335222063</v>
      </c>
      <c r="G611" s="33">
        <f ca="1">IF(E611&lt;&gt;"",F610*((1+$H$11)^YEARFRAC(B610,B611,1)-(1+$H$11-$H$13)^YEARFRAC(B610,B611,1)),"")</f>
        <v>341.86831752198276</v>
      </c>
      <c r="I611" s="30" t="str">
        <f ca="1">IFERROR(IF(YEARFRAC($I$28,DATE(YEAR(I610),MONTH(I610)+1,1))&gt;$H$17,"",DATE(YEAR(I610),MONTH(I610)+1,1)),"")</f>
        <v/>
      </c>
      <c r="J611" s="33" t="str">
        <f ca="1">IF(I611&lt;&gt;"",(J610-K610)*(1+($H$12-$H$13)/12),"")</f>
        <v/>
      </c>
      <c r="K611" s="33" t="str">
        <f ca="1">IF(J611&lt;&gt;"",-PMT(($H$12-$H$13)/12,12*$H$17,$J$28,0,1),"")</f>
        <v/>
      </c>
      <c r="L611" s="33" t="str">
        <f ca="1">IF(K611&lt;&gt;"",J611*$H$13/12,"")</f>
        <v/>
      </c>
    </row>
    <row r="612" spans="2:12" x14ac:dyDescent="0.3">
      <c r="B612" s="30">
        <f ca="1">IFERROR(IF(YEARFRAC($B$28,IF(DATE(YEAR(B611),MONTH(B611),15)&gt;B611,DATE(YEAR(B611),MONTH(B611),15),DATE(YEAR(B611),MONTH(B611)+1,1)))&gt;$H$16,"",IF(DATE(YEAR(B611),MONTH(B611),15)&gt;B611,DATE(YEAR(B611),MONTH(B611),15),DATE(YEAR(B611),MONTH(B611)+1,1))),"")</f>
        <v>50359</v>
      </c>
      <c r="C612" s="33">
        <f ca="1">IF(B612&lt;&gt;"",IF(AND(MONTH(B612)=1,DAY(B612)=1),C611*(1+$H$10),C611),"")</f>
        <v>129003.99774854809</v>
      </c>
      <c r="D612" s="33">
        <f ca="1">IF(C612&lt;&gt;"",C612*$H$8/24,"")</f>
        <v>322.50999437137023</v>
      </c>
      <c r="E612" s="33">
        <f ca="1">IF(D612&lt;&gt;"",C612*$H$9/24,"")</f>
        <v>161.25499718568511</v>
      </c>
      <c r="F612" s="33">
        <f ca="1">IF(E612&lt;&gt;"",F611*(1+$H$11-$H$13)^YEARFRAC(B611,B612,1)+D612+E612,"")</f>
        <v>386721.55069499533</v>
      </c>
      <c r="G612" s="33">
        <f ca="1">IF(E612&lt;&gt;"",F611*((1+$H$11)^YEARFRAC(B611,B612,1)-(1+$H$11-$H$13)^YEARFRAC(B611,B612,1)),"")</f>
        <v>282.29450104446505</v>
      </c>
      <c r="I612" s="30" t="str">
        <f ca="1">IFERROR(IF(YEARFRAC($I$28,DATE(YEAR(I611),MONTH(I611)+1,1))&gt;$H$17,"",DATE(YEAR(I611),MONTH(I611)+1,1)),"")</f>
        <v/>
      </c>
      <c r="J612" s="33" t="str">
        <f ca="1">IF(I612&lt;&gt;"",(J611-K611)*(1+($H$12-$H$13)/12),"")</f>
        <v/>
      </c>
      <c r="K612" s="33" t="str">
        <f ca="1">IF(J612&lt;&gt;"",-PMT(($H$12-$H$13)/12,12*$H$17,$J$28,0,1),"")</f>
        <v/>
      </c>
      <c r="L612" s="33" t="str">
        <f ca="1">IF(K612&lt;&gt;"",J612*$H$13/12,"")</f>
        <v/>
      </c>
    </row>
    <row r="613" spans="2:12" x14ac:dyDescent="0.3">
      <c r="B613" s="30">
        <f ca="1">IFERROR(IF(YEARFRAC($B$28,IF(DATE(YEAR(B612),MONTH(B612),15)&gt;B612,DATE(YEAR(B612),MONTH(B612),15),DATE(YEAR(B612),MONTH(B612)+1,1)))&gt;$H$16,"",IF(DATE(YEAR(B612),MONTH(B612),15)&gt;B612,DATE(YEAR(B612),MONTH(B612),15),DATE(YEAR(B612),MONTH(B612)+1,1))),"")</f>
        <v>50375</v>
      </c>
      <c r="C613" s="33">
        <f ca="1">IF(B613&lt;&gt;"",IF(AND(MONTH(B613)=1,DAY(B613)=1),C612*(1+$H$10),C612),"")</f>
        <v>129003.99774854809</v>
      </c>
      <c r="D613" s="33">
        <f ca="1">IF(C613&lt;&gt;"",C613*$H$8/24,"")</f>
        <v>322.50999437137023</v>
      </c>
      <c r="E613" s="33">
        <f ca="1">IF(D613&lt;&gt;"",C613*$H$9/24,"")</f>
        <v>161.25499718568511</v>
      </c>
      <c r="F613" s="33">
        <f ca="1">IF(E613&lt;&gt;"",F612*(1+$H$11-$H$13)^YEARFRAC(B612,B613,1)+D613+E613,"")</f>
        <v>387870.76405698614</v>
      </c>
      <c r="G613" s="33">
        <f ca="1">IF(E613&lt;&gt;"",F612*((1+$H$11)^YEARFRAC(B612,B613,1)-(1+$H$11-$H$13)^YEARFRAC(B612,B613,1)),"")</f>
        <v>323.59910785115892</v>
      </c>
      <c r="I613" s="30" t="str">
        <f ca="1">IFERROR(IF(YEARFRAC($I$28,DATE(YEAR(I612),MONTH(I612)+1,1))&gt;$H$17,"",DATE(YEAR(I612),MONTH(I612)+1,1)),"")</f>
        <v/>
      </c>
      <c r="J613" s="33" t="str">
        <f ca="1">IF(I613&lt;&gt;"",(J612-K612)*(1+($H$12-$H$13)/12),"")</f>
        <v/>
      </c>
      <c r="K613" s="33" t="str">
        <f ca="1">IF(J613&lt;&gt;"",-PMT(($H$12-$H$13)/12,12*$H$17,$J$28,0,1),"")</f>
        <v/>
      </c>
      <c r="L613" s="33" t="str">
        <f ca="1">IF(K613&lt;&gt;"",J613*$H$13/12,"")</f>
        <v/>
      </c>
    </row>
    <row r="614" spans="2:12" x14ac:dyDescent="0.3">
      <c r="B614" s="30">
        <f ca="1">IFERROR(IF(YEARFRAC($B$28,IF(DATE(YEAR(B613),MONTH(B613),15)&gt;B613,DATE(YEAR(B613),MONTH(B613),15),DATE(YEAR(B613),MONTH(B613)+1,1)))&gt;$H$16,"",IF(DATE(YEAR(B613),MONTH(B613),15)&gt;B613,DATE(YEAR(B613),MONTH(B613),15),DATE(YEAR(B613),MONTH(B613)+1,1))),"")</f>
        <v>50389</v>
      </c>
      <c r="C614" s="33">
        <f ca="1">IF(B614&lt;&gt;"",IF(AND(MONTH(B614)=1,DAY(B614)=1),C613*(1+$H$10),C613),"")</f>
        <v>129003.99774854809</v>
      </c>
      <c r="D614" s="33">
        <f ca="1">IF(C614&lt;&gt;"",C614*$H$8/24,"")</f>
        <v>322.50999437137023</v>
      </c>
      <c r="E614" s="33">
        <f ca="1">IF(D614&lt;&gt;"",C614*$H$9/24,"")</f>
        <v>161.25499718568511</v>
      </c>
      <c r="F614" s="33">
        <f ca="1">IF(E614&lt;&gt;"",F613*(1+$H$11-$H$13)^YEARFRAC(B613,B614,1)+D614+E614,"")</f>
        <v>388938.46391946299</v>
      </c>
      <c r="G614" s="33">
        <f ca="1">IF(E614&lt;&gt;"",F613*((1+$H$11)^YEARFRAC(B613,B614,1)-(1+$H$11-$H$13)^YEARFRAC(B613,B614,1)),"")</f>
        <v>283.91480448375751</v>
      </c>
      <c r="I614" s="30" t="str">
        <f ca="1">IFERROR(IF(YEARFRAC($I$28,DATE(YEAR(I613),MONTH(I613)+1,1))&gt;$H$17,"",DATE(YEAR(I613),MONTH(I613)+1,1)),"")</f>
        <v/>
      </c>
      <c r="J614" s="33" t="str">
        <f ca="1">IF(I614&lt;&gt;"",(J613-K613)*(1+($H$12-$H$13)/12),"")</f>
        <v/>
      </c>
      <c r="K614" s="33" t="str">
        <f ca="1">IF(J614&lt;&gt;"",-PMT(($H$12-$H$13)/12,12*$H$17,$J$28,0,1),"")</f>
        <v/>
      </c>
      <c r="L614" s="33" t="str">
        <f ca="1">IF(K614&lt;&gt;"",J614*$H$13/12,"")</f>
        <v/>
      </c>
    </row>
    <row r="615" spans="2:12" x14ac:dyDescent="0.3">
      <c r="B615" s="30">
        <f ca="1">IFERROR(IF(YEARFRAC($B$28,IF(DATE(YEAR(B614),MONTH(B614),15)&gt;B614,DATE(YEAR(B614),MONTH(B614),15),DATE(YEAR(B614),MONTH(B614)+1,1)))&gt;$H$16,"",IF(DATE(YEAR(B614),MONTH(B614),15)&gt;B614,DATE(YEAR(B614),MONTH(B614),15),DATE(YEAR(B614),MONTH(B614)+1,1))),"")</f>
        <v>50406</v>
      </c>
      <c r="C615" s="33">
        <f ca="1">IF(B615&lt;&gt;"",IF(AND(MONTH(B615)=1,DAY(B615)=1),C614*(1+$H$10),C614),"")</f>
        <v>135454.19763597549</v>
      </c>
      <c r="D615" s="33">
        <f ca="1">IF(C615&lt;&gt;"",C615*$H$8/24,"")</f>
        <v>338.63549408993873</v>
      </c>
      <c r="E615" s="33">
        <f ca="1">IF(D615&lt;&gt;"",C615*$H$9/24,"")</f>
        <v>169.31774704496937</v>
      </c>
      <c r="F615" s="33">
        <f ca="1">IF(E615&lt;&gt;"",F614*(1+$H$11-$H$13)^YEARFRAC(B614,B615,1)+D615+E615,"")</f>
        <v>390157.54743019008</v>
      </c>
      <c r="G615" s="33">
        <f ca="1">IF(E615&lt;&gt;"",F614*((1+$H$11)^YEARFRAC(B614,B615,1)-(1+$H$11-$H$13)^YEARFRAC(B614,B615,1)),"")</f>
        <v>345.84123628127236</v>
      </c>
      <c r="I615" s="30" t="str">
        <f ca="1">IFERROR(IF(YEARFRAC($I$28,DATE(YEAR(I614),MONTH(I614)+1,1))&gt;$H$17,"",DATE(YEAR(I614),MONTH(I614)+1,1)),"")</f>
        <v/>
      </c>
      <c r="J615" s="33" t="str">
        <f ca="1">IF(I615&lt;&gt;"",(J614-K614)*(1+($H$12-$H$13)/12),"")</f>
        <v/>
      </c>
      <c r="K615" s="33" t="str">
        <f ca="1">IF(J615&lt;&gt;"",-PMT(($H$12-$H$13)/12,12*$H$17,$J$28,0,1),"")</f>
        <v/>
      </c>
      <c r="L615" s="33" t="str">
        <f ca="1">IF(K615&lt;&gt;"",J615*$H$13/12,"")</f>
        <v/>
      </c>
    </row>
    <row r="616" spans="2:12" x14ac:dyDescent="0.3">
      <c r="B616" s="30">
        <f ca="1">IFERROR(IF(YEARFRAC($B$28,IF(DATE(YEAR(B615),MONTH(B615),15)&gt;B615,DATE(YEAR(B615),MONTH(B615),15),DATE(YEAR(B615),MONTH(B615)+1,1)))&gt;$H$16,"",IF(DATE(YEAR(B615),MONTH(B615),15)&gt;B615,DATE(YEAR(B615),MONTH(B615),15),DATE(YEAR(B615),MONTH(B615)+1,1))),"")</f>
        <v>50420</v>
      </c>
      <c r="C616" s="33">
        <f ca="1">IF(B616&lt;&gt;"",IF(AND(MONTH(B616)=1,DAY(B616)=1),C615*(1+$H$10),C615),"")</f>
        <v>135454.19763597549</v>
      </c>
      <c r="D616" s="33">
        <f ca="1">IF(C616&lt;&gt;"",C616*$H$8/24,"")</f>
        <v>338.63549408993873</v>
      </c>
      <c r="E616" s="33">
        <f ca="1">IF(D616&lt;&gt;"",C616*$H$9/24,"")</f>
        <v>169.31774704496937</v>
      </c>
      <c r="F616" s="33">
        <f ca="1">IF(E616&lt;&gt;"",F615*(1+$H$11-$H$13)^YEARFRAC(B615,B616,1)+D616+E616,"")</f>
        <v>391252.87826770282</v>
      </c>
      <c r="G616" s="33">
        <f ca="1">IF(E616&lt;&gt;"",F615*((1+$H$11)^YEARFRAC(B615,B616,1)-(1+$H$11-$H$13)^YEARFRAC(B615,B616,1)),"")</f>
        <v>285.58869103171219</v>
      </c>
      <c r="I616" s="30" t="str">
        <f ca="1">IFERROR(IF(YEARFRAC($I$28,DATE(YEAR(I615),MONTH(I615)+1,1))&gt;$H$17,"",DATE(YEAR(I615),MONTH(I615)+1,1)),"")</f>
        <v/>
      </c>
      <c r="J616" s="33" t="str">
        <f ca="1">IF(I616&lt;&gt;"",(J615-K615)*(1+($H$12-$H$13)/12),"")</f>
        <v/>
      </c>
      <c r="K616" s="33" t="str">
        <f ca="1">IF(J616&lt;&gt;"",-PMT(($H$12-$H$13)/12,12*$H$17,$J$28,0,1),"")</f>
        <v/>
      </c>
      <c r="L616" s="33" t="str">
        <f ca="1">IF(K616&lt;&gt;"",J616*$H$13/12,"")</f>
        <v/>
      </c>
    </row>
    <row r="617" spans="2:12" x14ac:dyDescent="0.3">
      <c r="B617" s="30">
        <f ca="1">IFERROR(IF(YEARFRAC($B$28,IF(DATE(YEAR(B616),MONTH(B616),15)&gt;B616,DATE(YEAR(B616),MONTH(B616),15),DATE(YEAR(B616),MONTH(B616)+1,1)))&gt;$H$16,"",IF(DATE(YEAR(B616),MONTH(B616),15)&gt;B616,DATE(YEAR(B616),MONTH(B616),15),DATE(YEAR(B616),MONTH(B616)+1,1))),"")</f>
        <v>50437</v>
      </c>
      <c r="C617" s="33">
        <f ca="1">IF(B617&lt;&gt;"",IF(AND(MONTH(B617)=1,DAY(B617)=1),C616*(1+$H$10),C616),"")</f>
        <v>135454.19763597549</v>
      </c>
      <c r="D617" s="33">
        <f ca="1">IF(C617&lt;&gt;"",C617*$H$8/24,"")</f>
        <v>338.63549408993873</v>
      </c>
      <c r="E617" s="33">
        <f ca="1">IF(D617&lt;&gt;"",C617*$H$9/24,"")</f>
        <v>169.31774704496937</v>
      </c>
      <c r="F617" s="33">
        <f ca="1">IF(E617&lt;&gt;"",F616*(1+$H$11-$H$13)^YEARFRAC(B616,B617,1)+D617+E617,"")</f>
        <v>392476.19342495524</v>
      </c>
      <c r="G617" s="33">
        <f ca="1">IF(E617&lt;&gt;"",F616*((1+$H$11)^YEARFRAC(B616,B617,1)-(1+$H$11-$H$13)^YEARFRAC(B616,B617,1)),"")</f>
        <v>347.8991965853171</v>
      </c>
      <c r="I617" s="30" t="str">
        <f ca="1">IFERROR(IF(YEARFRAC($I$28,DATE(YEAR(I616),MONTH(I616)+1,1))&gt;$H$17,"",DATE(YEAR(I616),MONTH(I616)+1,1)),"")</f>
        <v/>
      </c>
      <c r="J617" s="33" t="str">
        <f ca="1">IF(I617&lt;&gt;"",(J616-K616)*(1+($H$12-$H$13)/12),"")</f>
        <v/>
      </c>
      <c r="K617" s="33" t="str">
        <f ca="1">IF(J617&lt;&gt;"",-PMT(($H$12-$H$13)/12,12*$H$17,$J$28,0,1),"")</f>
        <v/>
      </c>
      <c r="L617" s="33" t="str">
        <f ca="1">IF(K617&lt;&gt;"",J617*$H$13/12,"")</f>
        <v/>
      </c>
    </row>
    <row r="618" spans="2:12" x14ac:dyDescent="0.3">
      <c r="B618" s="30">
        <f ca="1">IFERROR(IF(YEARFRAC($B$28,IF(DATE(YEAR(B617),MONTH(B617),15)&gt;B617,DATE(YEAR(B617),MONTH(B617),15),DATE(YEAR(B617),MONTH(B617)+1,1)))&gt;$H$16,"",IF(DATE(YEAR(B617),MONTH(B617),15)&gt;B617,DATE(YEAR(B617),MONTH(B617),15),DATE(YEAR(B617),MONTH(B617)+1,1))),"")</f>
        <v>50451</v>
      </c>
      <c r="C618" s="33">
        <f ca="1">IF(B618&lt;&gt;"",IF(AND(MONTH(B618)=1,DAY(B618)=1),C617*(1+$H$10),C617),"")</f>
        <v>135454.19763597549</v>
      </c>
      <c r="D618" s="33">
        <f ca="1">IF(C618&lt;&gt;"",C618*$H$8/24,"")</f>
        <v>338.63549408993873</v>
      </c>
      <c r="E618" s="33">
        <f ca="1">IF(D618&lt;&gt;"",C618*$H$9/24,"")</f>
        <v>169.31774704496937</v>
      </c>
      <c r="F618" s="33">
        <f ca="1">IF(E618&lt;&gt;"",F617*(1+$H$11-$H$13)^YEARFRAC(B617,B618,1)+D618+E618,"")</f>
        <v>393575.01495672786</v>
      </c>
      <c r="G618" s="33">
        <f ca="1">IF(E618&lt;&gt;"",F617*((1+$H$11)^YEARFRAC(B617,B618,1)-(1+$H$11-$H$13)^YEARFRAC(B617,B618,1)),"")</f>
        <v>287.28590047690278</v>
      </c>
      <c r="I618" s="30" t="str">
        <f ca="1">IFERROR(IF(YEARFRAC($I$28,DATE(YEAR(I617),MONTH(I617)+1,1))&gt;$H$17,"",DATE(YEAR(I617),MONTH(I617)+1,1)),"")</f>
        <v/>
      </c>
      <c r="J618" s="33" t="str">
        <f ca="1">IF(I618&lt;&gt;"",(J617-K617)*(1+($H$12-$H$13)/12),"")</f>
        <v/>
      </c>
      <c r="K618" s="33" t="str">
        <f ca="1">IF(J618&lt;&gt;"",-PMT(($H$12-$H$13)/12,12*$H$17,$J$28,0,1),"")</f>
        <v/>
      </c>
      <c r="L618" s="33" t="str">
        <f ca="1">IF(K618&lt;&gt;"",J618*$H$13/12,"")</f>
        <v/>
      </c>
    </row>
    <row r="619" spans="2:12" x14ac:dyDescent="0.3">
      <c r="B619" s="30">
        <f ca="1">IFERROR(IF(YEARFRAC($B$28,IF(DATE(YEAR(B618),MONTH(B618),15)&gt;B618,DATE(YEAR(B618),MONTH(B618),15),DATE(YEAR(B618),MONTH(B618)+1,1)))&gt;$H$16,"",IF(DATE(YEAR(B618),MONTH(B618),15)&gt;B618,DATE(YEAR(B618),MONTH(B618),15),DATE(YEAR(B618),MONTH(B618)+1,1))),"")</f>
        <v>50465</v>
      </c>
      <c r="C619" s="33">
        <f ca="1">IF(B619&lt;&gt;"",IF(AND(MONTH(B619)=1,DAY(B619)=1),C618*(1+$H$10),C618),"")</f>
        <v>135454.19763597549</v>
      </c>
      <c r="D619" s="33">
        <f ca="1">IF(C619&lt;&gt;"",C619*$H$8/24,"")</f>
        <v>338.63549408993873</v>
      </c>
      <c r="E619" s="33">
        <f ca="1">IF(D619&lt;&gt;"",C619*$H$9/24,"")</f>
        <v>169.31774704496937</v>
      </c>
      <c r="F619" s="33">
        <f ca="1">IF(E619&lt;&gt;"",F618*(1+$H$11-$H$13)^YEARFRAC(B618,B619,1)+D619+E619,"")</f>
        <v>394675.49075138586</v>
      </c>
      <c r="G619" s="33">
        <f ca="1">IF(E619&lt;&gt;"",F618*((1+$H$11)^YEARFRAC(B618,B619,1)-(1+$H$11-$H$13)^YEARFRAC(B618,B619,1)),"")</f>
        <v>288.09021915535288</v>
      </c>
      <c r="I619" s="30" t="str">
        <f ca="1">IFERROR(IF(YEARFRAC($I$28,DATE(YEAR(I618),MONTH(I618)+1,1))&gt;$H$17,"",DATE(YEAR(I618),MONTH(I618)+1,1)),"")</f>
        <v/>
      </c>
      <c r="J619" s="33" t="str">
        <f ca="1">IF(I619&lt;&gt;"",(J618-K618)*(1+($H$12-$H$13)/12),"")</f>
        <v/>
      </c>
      <c r="K619" s="33" t="str">
        <f ca="1">IF(J619&lt;&gt;"",-PMT(($H$12-$H$13)/12,12*$H$17,$J$28,0,1),"")</f>
        <v/>
      </c>
      <c r="L619" s="33" t="str">
        <f ca="1">IF(K619&lt;&gt;"",J619*$H$13/12,"")</f>
        <v/>
      </c>
    </row>
    <row r="620" spans="2:12" x14ac:dyDescent="0.3">
      <c r="B620" s="30">
        <f ca="1">IFERROR(IF(YEARFRAC($B$28,IF(DATE(YEAR(B619),MONTH(B619),15)&gt;B619,DATE(YEAR(B619),MONTH(B619),15),DATE(YEAR(B619),MONTH(B619)+1,1)))&gt;$H$16,"",IF(DATE(YEAR(B619),MONTH(B619),15)&gt;B619,DATE(YEAR(B619),MONTH(B619),15),DATE(YEAR(B619),MONTH(B619)+1,1))),"")</f>
        <v>50479</v>
      </c>
      <c r="C620" s="33">
        <f ca="1">IF(B620&lt;&gt;"",IF(AND(MONTH(B620)=1,DAY(B620)=1),C619*(1+$H$10),C619),"")</f>
        <v>135454.19763597549</v>
      </c>
      <c r="D620" s="33">
        <f ca="1">IF(C620&lt;&gt;"",C620*$H$8/24,"")</f>
        <v>338.63549408993873</v>
      </c>
      <c r="E620" s="33">
        <f ca="1">IF(D620&lt;&gt;"",C620*$H$9/24,"")</f>
        <v>169.31774704496937</v>
      </c>
      <c r="F620" s="33">
        <f ca="1">IF(E620&lt;&gt;"",F619*(1+$H$11-$H$13)^YEARFRAC(B619,B620,1)+D620+E620,"")</f>
        <v>395777.62329940265</v>
      </c>
      <c r="G620" s="33">
        <f ca="1">IF(E620&lt;&gt;"",F619*((1+$H$11)^YEARFRAC(B619,B620,1)-(1+$H$11-$H$13)^YEARFRAC(B619,B620,1)),"")</f>
        <v>288.89574872610842</v>
      </c>
      <c r="I620" s="30" t="str">
        <f ca="1">IFERROR(IF(YEARFRAC($I$28,DATE(YEAR(I619),MONTH(I619)+1,1))&gt;$H$17,"",DATE(YEAR(I619),MONTH(I619)+1,1)),"")</f>
        <v/>
      </c>
      <c r="J620" s="33" t="str">
        <f ca="1">IF(I620&lt;&gt;"",(J619-K619)*(1+($H$12-$H$13)/12),"")</f>
        <v/>
      </c>
      <c r="K620" s="33" t="str">
        <f ca="1">IF(J620&lt;&gt;"",-PMT(($H$12-$H$13)/12,12*$H$17,$J$28,0,1),"")</f>
        <v/>
      </c>
      <c r="L620" s="33" t="str">
        <f ca="1">IF(K620&lt;&gt;"",J620*$H$13/12,"")</f>
        <v/>
      </c>
    </row>
    <row r="621" spans="2:12" x14ac:dyDescent="0.3">
      <c r="B621" s="30">
        <f ca="1">IFERROR(IF(YEARFRAC($B$28,IF(DATE(YEAR(B620),MONTH(B620),15)&gt;B620,DATE(YEAR(B620),MONTH(B620),15),DATE(YEAR(B620),MONTH(B620)+1,1)))&gt;$H$16,"",IF(DATE(YEAR(B620),MONTH(B620),15)&gt;B620,DATE(YEAR(B620),MONTH(B620),15),DATE(YEAR(B620),MONTH(B620)+1,1))),"")</f>
        <v>50496</v>
      </c>
      <c r="C621" s="33">
        <f ca="1">IF(B621&lt;&gt;"",IF(AND(MONTH(B621)=1,DAY(B621)=1),C620*(1+$H$10),C620),"")</f>
        <v>135454.19763597549</v>
      </c>
      <c r="D621" s="33">
        <f ca="1">IF(C621&lt;&gt;"",C621*$H$8/24,"")</f>
        <v>338.63549408993873</v>
      </c>
      <c r="E621" s="33">
        <f ca="1">IF(D621&lt;&gt;"",C621*$H$9/24,"")</f>
        <v>169.31774704496937</v>
      </c>
      <c r="F621" s="33">
        <f ca="1">IF(E621&lt;&gt;"",F620*(1+$H$11-$H$13)^YEARFRAC(B620,B621,1)+D621+E621,"")</f>
        <v>397009.21144442231</v>
      </c>
      <c r="G621" s="33">
        <f ca="1">IF(E621&lt;&gt;"",F620*((1+$H$11)^YEARFRAC(B620,B621,1)-(1+$H$11-$H$13)^YEARFRAC(B620,B621,1)),"")</f>
        <v>351.92256676025727</v>
      </c>
      <c r="I621" s="30" t="str">
        <f ca="1">IFERROR(IF(YEARFRAC($I$28,DATE(YEAR(I620),MONTH(I620)+1,1))&gt;$H$17,"",DATE(YEAR(I620),MONTH(I620)+1,1)),"")</f>
        <v/>
      </c>
      <c r="J621" s="33" t="str">
        <f ca="1">IF(I621&lt;&gt;"",(J620-K620)*(1+($H$12-$H$13)/12),"")</f>
        <v/>
      </c>
      <c r="K621" s="33" t="str">
        <f ca="1">IF(J621&lt;&gt;"",-PMT(($H$12-$H$13)/12,12*$H$17,$J$28,0,1),"")</f>
        <v/>
      </c>
      <c r="L621" s="33" t="str">
        <f ca="1">IF(K621&lt;&gt;"",J621*$H$13/12,"")</f>
        <v/>
      </c>
    </row>
    <row r="622" spans="2:12" x14ac:dyDescent="0.3">
      <c r="B622" s="30">
        <f ca="1">IFERROR(IF(YEARFRAC($B$28,IF(DATE(YEAR(B621),MONTH(B621),15)&gt;B621,DATE(YEAR(B621),MONTH(B621),15),DATE(YEAR(B621),MONTH(B621)+1,1)))&gt;$H$16,"",IF(DATE(YEAR(B621),MONTH(B621),15)&gt;B621,DATE(YEAR(B621),MONTH(B621),15),DATE(YEAR(B621),MONTH(B621)+1,1))),"")</f>
        <v>50510</v>
      </c>
      <c r="C622" s="33">
        <f ca="1">IF(B622&lt;&gt;"",IF(AND(MONTH(B622)=1,DAY(B622)=1),C621*(1+$H$10),C621),"")</f>
        <v>135454.19763597549</v>
      </c>
      <c r="D622" s="33">
        <f ca="1">IF(C622&lt;&gt;"",C622*$H$8/24,"")</f>
        <v>338.63549408993873</v>
      </c>
      <c r="E622" s="33">
        <f ca="1">IF(D622&lt;&gt;"",C622*$H$9/24,"")</f>
        <v>169.31774704496937</v>
      </c>
      <c r="F622" s="33">
        <f ca="1">IF(E622&lt;&gt;"",F621*(1+$H$11-$H$13)^YEARFRAC(B621,B622,1)+D622+E622,"")</f>
        <v>398114.85738147981</v>
      </c>
      <c r="G622" s="33">
        <f ca="1">IF(E622&lt;&gt;"",F621*((1+$H$11)^YEARFRAC(B621,B622,1)-(1+$H$11-$H$13)^YEARFRAC(B621,B622,1)),"")</f>
        <v>290.60399259412469</v>
      </c>
      <c r="I622" s="30" t="str">
        <f ca="1">IFERROR(IF(YEARFRAC($I$28,DATE(YEAR(I621),MONTH(I621)+1,1))&gt;$H$17,"",DATE(YEAR(I621),MONTH(I621)+1,1)),"")</f>
        <v/>
      </c>
      <c r="J622" s="33" t="str">
        <f ca="1">IF(I622&lt;&gt;"",(J621-K621)*(1+($H$12-$H$13)/12),"")</f>
        <v/>
      </c>
      <c r="K622" s="33" t="str">
        <f ca="1">IF(J622&lt;&gt;"",-PMT(($H$12-$H$13)/12,12*$H$17,$J$28,0,1),"")</f>
        <v/>
      </c>
      <c r="L622" s="33" t="str">
        <f ca="1">IF(K622&lt;&gt;"",J622*$H$13/12,"")</f>
        <v/>
      </c>
    </row>
    <row r="623" spans="2:12" x14ac:dyDescent="0.3">
      <c r="B623" s="30">
        <f ca="1">IFERROR(IF(YEARFRAC($B$28,IF(DATE(YEAR(B622),MONTH(B622),15)&gt;B622,DATE(YEAR(B622),MONTH(B622),15),DATE(YEAR(B622),MONTH(B622)+1,1)))&gt;$H$16,"",IF(DATE(YEAR(B622),MONTH(B622),15)&gt;B622,DATE(YEAR(B622),MONTH(B622),15),DATE(YEAR(B622),MONTH(B622)+1,1))),"")</f>
        <v>50526</v>
      </c>
      <c r="C623" s="33">
        <f ca="1">IF(B623&lt;&gt;"",IF(AND(MONTH(B623)=1,DAY(B623)=1),C622*(1+$H$10),C622),"")</f>
        <v>135454.19763597549</v>
      </c>
      <c r="D623" s="33">
        <f ca="1">IF(C623&lt;&gt;"",C623*$H$8/24,"")</f>
        <v>338.63549408993873</v>
      </c>
      <c r="E623" s="33">
        <f ca="1">IF(D623&lt;&gt;"",C623*$H$9/24,"")</f>
        <v>169.31774704496937</v>
      </c>
      <c r="F623" s="33">
        <f ca="1">IF(E623&lt;&gt;"",F622*(1+$H$11-$H$13)^YEARFRAC(B622,B623,1)+D623+E623,"")</f>
        <v>399307.86394486652</v>
      </c>
      <c r="G623" s="33">
        <f ca="1">IF(E623&lt;&gt;"",F622*((1+$H$11)^YEARFRAC(B622,B623,1)-(1+$H$11-$H$13)^YEARFRAC(B622,B623,1)),"")</f>
        <v>333.13274742359852</v>
      </c>
      <c r="I623" s="30" t="str">
        <f ca="1">IFERROR(IF(YEARFRAC($I$28,DATE(YEAR(I622),MONTH(I622)+1,1))&gt;$H$17,"",DATE(YEAR(I622),MONTH(I622)+1,1)),"")</f>
        <v/>
      </c>
      <c r="J623" s="33" t="str">
        <f ca="1">IF(I623&lt;&gt;"",(J622-K622)*(1+($H$12-$H$13)/12),"")</f>
        <v/>
      </c>
      <c r="K623" s="33" t="str">
        <f ca="1">IF(J623&lt;&gt;"",-PMT(($H$12-$H$13)/12,12*$H$17,$J$28,0,1),"")</f>
        <v/>
      </c>
      <c r="L623" s="33" t="str">
        <f ca="1">IF(K623&lt;&gt;"",J623*$H$13/12,"")</f>
        <v/>
      </c>
    </row>
    <row r="624" spans="2:12" x14ac:dyDescent="0.3">
      <c r="B624" s="30">
        <f ca="1">IFERROR(IF(YEARFRAC($B$28,IF(DATE(YEAR(B623),MONTH(B623),15)&gt;B623,DATE(YEAR(B623),MONTH(B623),15),DATE(YEAR(B623),MONTH(B623)+1,1)))&gt;$H$16,"",IF(DATE(YEAR(B623),MONTH(B623),15)&gt;B623,DATE(YEAR(B623),MONTH(B623),15),DATE(YEAR(B623),MONTH(B623)+1,1))),"")</f>
        <v>50540</v>
      </c>
      <c r="C624" s="33">
        <f ca="1">IF(B624&lt;&gt;"",IF(AND(MONTH(B624)=1,DAY(B624)=1),C623*(1+$H$10),C623),"")</f>
        <v>135454.19763597549</v>
      </c>
      <c r="D624" s="33">
        <f ca="1">IF(C624&lt;&gt;"",C624*$H$8/24,"")</f>
        <v>338.63549408993873</v>
      </c>
      <c r="E624" s="33">
        <f ca="1">IF(D624&lt;&gt;"",C624*$H$9/24,"")</f>
        <v>169.31774704496937</v>
      </c>
      <c r="F624" s="33">
        <f ca="1">IF(E624&lt;&gt;"",F623*(1+$H$11-$H$13)^YEARFRAC(B623,B624,1)+D624+E624,"")</f>
        <v>400416.97047621344</v>
      </c>
      <c r="G624" s="33">
        <f ca="1">IF(E624&lt;&gt;"",F623*((1+$H$11)^YEARFRAC(B623,B624,1)-(1+$H$11-$H$13)^YEARFRAC(B623,B624,1)),"")</f>
        <v>292.28656714141346</v>
      </c>
      <c r="I624" s="30" t="str">
        <f ca="1">IFERROR(IF(YEARFRAC($I$28,DATE(YEAR(I623),MONTH(I623)+1,1))&gt;$H$17,"",DATE(YEAR(I623),MONTH(I623)+1,1)),"")</f>
        <v/>
      </c>
      <c r="J624" s="33" t="str">
        <f ca="1">IF(I624&lt;&gt;"",(J623-K623)*(1+($H$12-$H$13)/12),"")</f>
        <v/>
      </c>
      <c r="K624" s="33" t="str">
        <f ca="1">IF(J624&lt;&gt;"",-PMT(($H$12-$H$13)/12,12*$H$17,$J$28,0,1),"")</f>
        <v/>
      </c>
      <c r="L624" s="33" t="str">
        <f ca="1">IF(K624&lt;&gt;"",J624*$H$13/12,"")</f>
        <v/>
      </c>
    </row>
    <row r="625" spans="2:12" x14ac:dyDescent="0.3">
      <c r="B625" s="30">
        <f ca="1">IFERROR(IF(YEARFRAC($B$28,IF(DATE(YEAR(B624),MONTH(B624),15)&gt;B624,DATE(YEAR(B624),MONTH(B624),15),DATE(YEAR(B624),MONTH(B624)+1,1)))&gt;$H$16,"",IF(DATE(YEAR(B624),MONTH(B624),15)&gt;B624,DATE(YEAR(B624),MONTH(B624),15),DATE(YEAR(B624),MONTH(B624)+1,1))),"")</f>
        <v>50557</v>
      </c>
      <c r="C625" s="33">
        <f ca="1">IF(B625&lt;&gt;"",IF(AND(MONTH(B625)=1,DAY(B625)=1),C624*(1+$H$10),C624),"")</f>
        <v>135454.19763597549</v>
      </c>
      <c r="D625" s="33">
        <f ca="1">IF(C625&lt;&gt;"",C625*$H$8/24,"")</f>
        <v>338.63549408993873</v>
      </c>
      <c r="E625" s="33">
        <f ca="1">IF(D625&lt;&gt;"",C625*$H$9/24,"")</f>
        <v>169.31774704496937</v>
      </c>
      <c r="F625" s="33">
        <f ca="1">IF(E625&lt;&gt;"",F624*(1+$H$11-$H$13)^YEARFRAC(B624,B625,1)+D625+E625,"")</f>
        <v>401657.04114614293</v>
      </c>
      <c r="G625" s="33">
        <f ca="1">IF(E625&lt;&gt;"",F624*((1+$H$11)^YEARFRAC(B624,B625,1)-(1+$H$11-$H$13)^YEARFRAC(B624,B625,1)),"")</f>
        <v>356.04784032409412</v>
      </c>
      <c r="I625" s="30" t="str">
        <f ca="1">IFERROR(IF(YEARFRAC($I$28,DATE(YEAR(I624),MONTH(I624)+1,1))&gt;$H$17,"",DATE(YEAR(I624),MONTH(I624)+1,1)),"")</f>
        <v/>
      </c>
      <c r="J625" s="33" t="str">
        <f ca="1">IF(I625&lt;&gt;"",(J624-K624)*(1+($H$12-$H$13)/12),"")</f>
        <v/>
      </c>
      <c r="K625" s="33" t="str">
        <f ca="1">IF(J625&lt;&gt;"",-PMT(($H$12-$H$13)/12,12*$H$17,$J$28,0,1),"")</f>
        <v/>
      </c>
      <c r="L625" s="33" t="str">
        <f ca="1">IF(K625&lt;&gt;"",J625*$H$13/12,"")</f>
        <v/>
      </c>
    </row>
    <row r="626" spans="2:12" x14ac:dyDescent="0.3">
      <c r="B626" s="30">
        <f ca="1">IFERROR(IF(YEARFRAC($B$28,IF(DATE(YEAR(B625),MONTH(B625),15)&gt;B625,DATE(YEAR(B625),MONTH(B625),15),DATE(YEAR(B625),MONTH(B625)+1,1)))&gt;$H$16,"",IF(DATE(YEAR(B625),MONTH(B625),15)&gt;B625,DATE(YEAR(B625),MONTH(B625),15),DATE(YEAR(B625),MONTH(B625)+1,1))),"")</f>
        <v>50571</v>
      </c>
      <c r="C626" s="33">
        <f ca="1">IF(B626&lt;&gt;"",IF(AND(MONTH(B626)=1,DAY(B626)=1),C625*(1+$H$10),C625),"")</f>
        <v>135454.19763597549</v>
      </c>
      <c r="D626" s="33">
        <f ca="1">IF(C626&lt;&gt;"",C626*$H$8/24,"")</f>
        <v>338.63549408993873</v>
      </c>
      <c r="E626" s="33">
        <f ca="1">IF(D626&lt;&gt;"",C626*$H$9/24,"")</f>
        <v>169.31774704496937</v>
      </c>
      <c r="F626" s="33">
        <f ca="1">IF(E626&lt;&gt;"",F625*(1+$H$11-$H$13)^YEARFRAC(B625,B626,1)+D626+E626,"")</f>
        <v>402769.68433612183</v>
      </c>
      <c r="G626" s="33">
        <f ca="1">IF(E626&lt;&gt;"",F625*((1+$H$11)^YEARFRAC(B625,B626,1)-(1+$H$11-$H$13)^YEARFRAC(B625,B626,1)),"")</f>
        <v>294.00612491066079</v>
      </c>
      <c r="I626" s="30" t="str">
        <f ca="1">IFERROR(IF(YEARFRAC($I$28,DATE(YEAR(I625),MONTH(I625)+1,1))&gt;$H$17,"",DATE(YEAR(I625),MONTH(I625)+1,1)),"")</f>
        <v/>
      </c>
      <c r="J626" s="33" t="str">
        <f ca="1">IF(I626&lt;&gt;"",(J625-K625)*(1+($H$12-$H$13)/12),"")</f>
        <v/>
      </c>
      <c r="K626" s="33" t="str">
        <f ca="1">IF(J626&lt;&gt;"",-PMT(($H$12-$H$13)/12,12*$H$17,$J$28,0,1),"")</f>
        <v/>
      </c>
      <c r="L626" s="33" t="str">
        <f ca="1">IF(K626&lt;&gt;"",J626*$H$13/12,"")</f>
        <v/>
      </c>
    </row>
    <row r="627" spans="2:12" x14ac:dyDescent="0.3">
      <c r="B627" s="30">
        <f ca="1">IFERROR(IF(YEARFRAC($B$28,IF(DATE(YEAR(B626),MONTH(B626),15)&gt;B626,DATE(YEAR(B626),MONTH(B626),15),DATE(YEAR(B626),MONTH(B626)+1,1)))&gt;$H$16,"",IF(DATE(YEAR(B626),MONTH(B626),15)&gt;B626,DATE(YEAR(B626),MONTH(B626),15),DATE(YEAR(B626),MONTH(B626)+1,1))),"")</f>
        <v>50587</v>
      </c>
      <c r="C627" s="33">
        <f ca="1">IF(B627&lt;&gt;"",IF(AND(MONTH(B627)=1,DAY(B627)=1),C626*(1+$H$10),C626),"")</f>
        <v>135454.19763597549</v>
      </c>
      <c r="D627" s="33">
        <f ca="1">IF(C627&lt;&gt;"",C627*$H$8/24,"")</f>
        <v>338.63549408993873</v>
      </c>
      <c r="E627" s="33">
        <f ca="1">IF(D627&lt;&gt;"",C627*$H$9/24,"")</f>
        <v>169.31774704496937</v>
      </c>
      <c r="F627" s="33">
        <f ca="1">IF(E627&lt;&gt;"",F626*(1+$H$11-$H$13)^YEARFRAC(B626,B627,1)+D627+E627,"")</f>
        <v>403970.70066003531</v>
      </c>
      <c r="G627" s="33">
        <f ca="1">IF(E627&lt;&gt;"",F626*((1+$H$11)^YEARFRAC(B626,B627,1)-(1+$H$11-$H$13)^YEARFRAC(B626,B627,1)),"")</f>
        <v>337.0277924424671</v>
      </c>
      <c r="I627" s="30" t="str">
        <f ca="1">IFERROR(IF(YEARFRAC($I$28,DATE(YEAR(I626),MONTH(I626)+1,1))&gt;$H$17,"",DATE(YEAR(I626),MONTH(I626)+1,1)),"")</f>
        <v/>
      </c>
      <c r="J627" s="33" t="str">
        <f ca="1">IF(I627&lt;&gt;"",(J626-K626)*(1+($H$12-$H$13)/12),"")</f>
        <v/>
      </c>
      <c r="K627" s="33" t="str">
        <f ca="1">IF(J627&lt;&gt;"",-PMT(($H$12-$H$13)/12,12*$H$17,$J$28,0,1),"")</f>
        <v/>
      </c>
      <c r="L627" s="33" t="str">
        <f ca="1">IF(K627&lt;&gt;"",J627*$H$13/12,"")</f>
        <v/>
      </c>
    </row>
    <row r="628" spans="2:12" x14ac:dyDescent="0.3">
      <c r="B628" s="30">
        <f ca="1">IFERROR(IF(YEARFRAC($B$28,IF(DATE(YEAR(B627),MONTH(B627),15)&gt;B627,DATE(YEAR(B627),MONTH(B627),15),DATE(YEAR(B627),MONTH(B627)+1,1)))&gt;$H$16,"",IF(DATE(YEAR(B627),MONTH(B627),15)&gt;B627,DATE(YEAR(B627),MONTH(B627),15),DATE(YEAR(B627),MONTH(B627)+1,1))),"")</f>
        <v>50601</v>
      </c>
      <c r="C628" s="33">
        <f ca="1">IF(B628&lt;&gt;"",IF(AND(MONTH(B628)=1,DAY(B628)=1),C627*(1+$H$10),C627),"")</f>
        <v>135454.19763597549</v>
      </c>
      <c r="D628" s="33">
        <f ca="1">IF(C628&lt;&gt;"",C628*$H$8/24,"")</f>
        <v>338.63549408993873</v>
      </c>
      <c r="E628" s="33">
        <f ca="1">IF(D628&lt;&gt;"",C628*$H$9/24,"")</f>
        <v>169.31774704496937</v>
      </c>
      <c r="F628" s="33">
        <f ca="1">IF(E628&lt;&gt;"",F627*(1+$H$11-$H$13)^YEARFRAC(B627,B628,1)+D628+E628,"")</f>
        <v>405086.82703718578</v>
      </c>
      <c r="G628" s="33">
        <f ca="1">IF(E628&lt;&gt;"",F627*((1+$H$11)^YEARFRAC(B627,B628,1)-(1+$H$11-$H$13)^YEARFRAC(B627,B628,1)),"")</f>
        <v>295.69968433663553</v>
      </c>
      <c r="I628" s="30" t="str">
        <f ca="1">IFERROR(IF(YEARFRAC($I$28,DATE(YEAR(I627),MONTH(I627)+1,1))&gt;$H$17,"",DATE(YEAR(I627),MONTH(I627)+1,1)),"")</f>
        <v/>
      </c>
      <c r="J628" s="33" t="str">
        <f ca="1">IF(I628&lt;&gt;"",(J627-K627)*(1+($H$12-$H$13)/12),"")</f>
        <v/>
      </c>
      <c r="K628" s="33" t="str">
        <f ca="1">IF(J628&lt;&gt;"",-PMT(($H$12-$H$13)/12,12*$H$17,$J$28,0,1),"")</f>
        <v/>
      </c>
      <c r="L628" s="33" t="str">
        <f ca="1">IF(K628&lt;&gt;"",J628*$H$13/12,"")</f>
        <v/>
      </c>
    </row>
    <row r="629" spans="2:12" x14ac:dyDescent="0.3">
      <c r="B629" s="30" t="str">
        <f ca="1">IFERROR(IF(YEARFRAC($B$28,IF(DATE(YEAR(B628),MONTH(B628),15)&gt;B628,DATE(YEAR(B628),MONTH(B628),15),DATE(YEAR(B628),MONTH(B628)+1,1)))&gt;$H$16,"",IF(DATE(YEAR(B628),MONTH(B628),15)&gt;B628,DATE(YEAR(B628),MONTH(B628),15),DATE(YEAR(B628),MONTH(B628)+1,1))),"")</f>
        <v/>
      </c>
      <c r="C629" s="33" t="str">
        <f ca="1">IF(B629&lt;&gt;"",IF(AND(MONTH(B629)=1,DAY(B629)=1),C628*(1+$H$10),C628),"")</f>
        <v/>
      </c>
      <c r="D629" s="33" t="str">
        <f ca="1">IF(C629&lt;&gt;"",C629*$H$8/24,"")</f>
        <v/>
      </c>
      <c r="E629" s="33" t="str">
        <f ca="1">IF(D629&lt;&gt;"",C629*$H$9/24,"")</f>
        <v/>
      </c>
      <c r="F629" s="33" t="str">
        <f ca="1">IF(E629&lt;&gt;"",F628*(1+$H$11-$H$13)^YEARFRAC(B628,B629,1)+D629+E629,"")</f>
        <v/>
      </c>
      <c r="G629" s="33" t="str">
        <f ca="1">IF(E629&lt;&gt;"",F628*((1+$H$11)^YEARFRAC(B628,B629,1)-(1+$H$11-$H$13)^YEARFRAC(B628,B629,1)),"")</f>
        <v/>
      </c>
      <c r="I629" s="30" t="str">
        <f ca="1">IFERROR(IF(YEARFRAC($I$28,DATE(YEAR(I628),MONTH(I628)+1,1))&gt;$H$17,"",DATE(YEAR(I628),MONTH(I628)+1,1)),"")</f>
        <v/>
      </c>
      <c r="J629" s="33" t="str">
        <f ca="1">IF(I629&lt;&gt;"",(J628-K628)*(1+($H$12-$H$13)/12),"")</f>
        <v/>
      </c>
      <c r="K629" s="33" t="str">
        <f ca="1">IF(J629&lt;&gt;"",-PMT(($H$12-$H$13)/12,12*$H$17,$J$28,0,1),"")</f>
        <v/>
      </c>
      <c r="L629" s="33" t="str">
        <f ca="1">IF(K629&lt;&gt;"",J629*$H$13/12,"")</f>
        <v/>
      </c>
    </row>
    <row r="630" spans="2:12" x14ac:dyDescent="0.3">
      <c r="B630" s="30" t="str">
        <f ca="1">IFERROR(IF(YEARFRAC($B$28,IF(DATE(YEAR(B629),MONTH(B629),15)&gt;B629,DATE(YEAR(B629),MONTH(B629),15),DATE(YEAR(B629),MONTH(B629)+1,1)))&gt;$H$16,"",IF(DATE(YEAR(B629),MONTH(B629),15)&gt;B629,DATE(YEAR(B629),MONTH(B629),15),DATE(YEAR(B629),MONTH(B629)+1,1))),"")</f>
        <v/>
      </c>
      <c r="C630" s="33" t="str">
        <f ca="1">IF(B630&lt;&gt;"",IF(AND(MONTH(B630)=1,DAY(B630)=1),C629*(1+$H$10),C629),"")</f>
        <v/>
      </c>
      <c r="D630" s="33" t="str">
        <f ca="1">IF(C630&lt;&gt;"",C630*$H$8/24,"")</f>
        <v/>
      </c>
      <c r="E630" s="33" t="str">
        <f ca="1">IF(D630&lt;&gt;"",C630*$H$9/24,"")</f>
        <v/>
      </c>
      <c r="F630" s="33" t="str">
        <f ca="1">IF(E630&lt;&gt;"",F629*(1+$H$11-$H$13)^YEARFRAC(B629,B630,1)+D630+E630,"")</f>
        <v/>
      </c>
      <c r="G630" s="33" t="str">
        <f ca="1">IF(E630&lt;&gt;"",F629*((1+$H$11)^YEARFRAC(B629,B630,1)-(1+$H$11-$H$13)^YEARFRAC(B629,B630,1)),"")</f>
        <v/>
      </c>
      <c r="I630" s="30" t="str">
        <f ca="1">IFERROR(IF(YEARFRAC($I$28,DATE(YEAR(I629),MONTH(I629)+1,1))&gt;$H$17,"",DATE(YEAR(I629),MONTH(I629)+1,1)),"")</f>
        <v/>
      </c>
      <c r="J630" s="33" t="str">
        <f ca="1">IF(I630&lt;&gt;"",(J629-K629)*(1+($H$12-$H$13)/12),"")</f>
        <v/>
      </c>
      <c r="K630" s="33" t="str">
        <f ca="1">IF(J630&lt;&gt;"",-PMT(($H$12-$H$13)/12,12*$H$17,$J$28,0,1),"")</f>
        <v/>
      </c>
      <c r="L630" s="33" t="str">
        <f ca="1">IF(K630&lt;&gt;"",J630*$H$13/12,"")</f>
        <v/>
      </c>
    </row>
    <row r="631" spans="2:12" x14ac:dyDescent="0.3">
      <c r="B631" s="30" t="str">
        <f ca="1">IFERROR(IF(YEARFRAC($B$28,IF(DATE(YEAR(B630),MONTH(B630),15)&gt;B630,DATE(YEAR(B630),MONTH(B630),15),DATE(YEAR(B630),MONTH(B630)+1,1)))&gt;$H$16,"",IF(DATE(YEAR(B630),MONTH(B630),15)&gt;B630,DATE(YEAR(B630),MONTH(B630),15),DATE(YEAR(B630),MONTH(B630)+1,1))),"")</f>
        <v/>
      </c>
      <c r="C631" s="33" t="str">
        <f ca="1">IF(B631&lt;&gt;"",IF(AND(MONTH(B631)=1,DAY(B631)=1),C630*(1+$H$10),C630),"")</f>
        <v/>
      </c>
      <c r="D631" s="33" t="str">
        <f ca="1">IF(C631&lt;&gt;"",C631*$H$8/24,"")</f>
        <v/>
      </c>
      <c r="E631" s="33" t="str">
        <f ca="1">IF(D631&lt;&gt;"",C631*$H$9/24,"")</f>
        <v/>
      </c>
      <c r="F631" s="33" t="str">
        <f ca="1">IF(E631&lt;&gt;"",F630*(1+$H$11-$H$13)^YEARFRAC(B630,B631,1)+D631+E631,"")</f>
        <v/>
      </c>
      <c r="G631" s="33" t="str">
        <f ca="1">IF(E631&lt;&gt;"",F630*((1+$H$11)^YEARFRAC(B630,B631,1)-(1+$H$11-$H$13)^YEARFRAC(B630,B631,1)),"")</f>
        <v/>
      </c>
      <c r="I631" s="30" t="str">
        <f ca="1">IFERROR(IF(YEARFRAC($I$28,DATE(YEAR(I630),MONTH(I630)+1,1))&gt;$H$17,"",DATE(YEAR(I630),MONTH(I630)+1,1)),"")</f>
        <v/>
      </c>
      <c r="J631" s="33" t="str">
        <f ca="1">IF(I631&lt;&gt;"",(J630-K630)*(1+($H$12-$H$13)/12),"")</f>
        <v/>
      </c>
      <c r="K631" s="33" t="str">
        <f ca="1">IF(J631&lt;&gt;"",-PMT(($H$12-$H$13)/12,12*$H$17,$J$28,0,1),"")</f>
        <v/>
      </c>
      <c r="L631" s="33" t="str">
        <f ca="1">IF(K631&lt;&gt;"",J631*$H$13/12,"")</f>
        <v/>
      </c>
    </row>
    <row r="632" spans="2:12" x14ac:dyDescent="0.3">
      <c r="B632" s="30" t="str">
        <f ca="1">IFERROR(IF(YEARFRAC($B$28,IF(DATE(YEAR(B631),MONTH(B631),15)&gt;B631,DATE(YEAR(B631),MONTH(B631),15),DATE(YEAR(B631),MONTH(B631)+1,1)))&gt;$H$16,"",IF(DATE(YEAR(B631),MONTH(B631),15)&gt;B631,DATE(YEAR(B631),MONTH(B631),15),DATE(YEAR(B631),MONTH(B631)+1,1))),"")</f>
        <v/>
      </c>
      <c r="C632" s="33" t="str">
        <f ca="1">IF(B632&lt;&gt;"",IF(AND(MONTH(B632)=1,DAY(B632)=1),C631*(1+$H$10),C631),"")</f>
        <v/>
      </c>
      <c r="D632" s="33" t="str">
        <f ca="1">IF(C632&lt;&gt;"",C632*$H$8/24,"")</f>
        <v/>
      </c>
      <c r="E632" s="33" t="str">
        <f ca="1">IF(D632&lt;&gt;"",C632*$H$9/24,"")</f>
        <v/>
      </c>
      <c r="F632" s="33" t="str">
        <f ca="1">IF(E632&lt;&gt;"",F631*(1+$H$11-$H$13)^YEARFRAC(B631,B632,1)+D632+E632,"")</f>
        <v/>
      </c>
      <c r="G632" s="33" t="str">
        <f ca="1">IF(E632&lt;&gt;"",F631*((1+$H$11)^YEARFRAC(B631,B632,1)-(1+$H$11-$H$13)^YEARFRAC(B631,B632,1)),"")</f>
        <v/>
      </c>
      <c r="I632" s="30" t="str">
        <f ca="1">IFERROR(IF(YEARFRAC($I$28,DATE(YEAR(I631),MONTH(I631)+1,1))&gt;$H$17,"",DATE(YEAR(I631),MONTH(I631)+1,1)),"")</f>
        <v/>
      </c>
      <c r="J632" s="33" t="str">
        <f ca="1">IF(I632&lt;&gt;"",(J631-K631)*(1+($H$12-$H$13)/12),"")</f>
        <v/>
      </c>
      <c r="K632" s="33" t="str">
        <f ca="1">IF(J632&lt;&gt;"",-PMT(($H$12-$H$13)/12,12*$H$17,$J$28,0,1),"")</f>
        <v/>
      </c>
      <c r="L632" s="33" t="str">
        <f ca="1">IF(K632&lt;&gt;"",J632*$H$13/12,"")</f>
        <v/>
      </c>
    </row>
    <row r="633" spans="2:12" x14ac:dyDescent="0.3">
      <c r="B633" s="30" t="str">
        <f ca="1">IFERROR(IF(YEARFRAC($B$28,IF(DATE(YEAR(B632),MONTH(B632),15)&gt;B632,DATE(YEAR(B632),MONTH(B632),15),DATE(YEAR(B632),MONTH(B632)+1,1)))&gt;$H$16,"",IF(DATE(YEAR(B632),MONTH(B632),15)&gt;B632,DATE(YEAR(B632),MONTH(B632),15),DATE(YEAR(B632),MONTH(B632)+1,1))),"")</f>
        <v/>
      </c>
      <c r="C633" s="33" t="str">
        <f ca="1">IF(B633&lt;&gt;"",IF(AND(MONTH(B633)=1,DAY(B633)=1),C632*(1+$H$10),C632),"")</f>
        <v/>
      </c>
      <c r="D633" s="33" t="str">
        <f ca="1">IF(C633&lt;&gt;"",C633*$H$8/24,"")</f>
        <v/>
      </c>
      <c r="E633" s="33" t="str">
        <f ca="1">IF(D633&lt;&gt;"",C633*$H$9/24,"")</f>
        <v/>
      </c>
      <c r="F633" s="33" t="str">
        <f ca="1">IF(E633&lt;&gt;"",F632*(1+$H$11-$H$13)^YEARFRAC(B632,B633,1)+D633+E633,"")</f>
        <v/>
      </c>
      <c r="G633" s="33" t="str">
        <f ca="1">IF(E633&lt;&gt;"",F632*((1+$H$11)^YEARFRAC(B632,B633,1)-(1+$H$11-$H$13)^YEARFRAC(B632,B633,1)),"")</f>
        <v/>
      </c>
      <c r="I633" s="30" t="str">
        <f ca="1">IFERROR(IF(YEARFRAC($I$28,DATE(YEAR(I632),MONTH(I632)+1,1))&gt;$H$17,"",DATE(YEAR(I632),MONTH(I632)+1,1)),"")</f>
        <v/>
      </c>
      <c r="J633" s="33" t="str">
        <f ca="1">IF(I633&lt;&gt;"",(J632-K632)*(1+($H$12-$H$13)/12),"")</f>
        <v/>
      </c>
      <c r="K633" s="33" t="str">
        <f ca="1">IF(J633&lt;&gt;"",-PMT(($H$12-$H$13)/12,12*$H$17,$J$28,0,1),"")</f>
        <v/>
      </c>
      <c r="L633" s="33" t="str">
        <f ca="1">IF(K633&lt;&gt;"",J633*$H$13/12,"")</f>
        <v/>
      </c>
    </row>
    <row r="634" spans="2:12" x14ac:dyDescent="0.3">
      <c r="B634" s="30" t="str">
        <f ca="1">IFERROR(IF(YEARFRAC($B$28,IF(DATE(YEAR(B633),MONTH(B633),15)&gt;B633,DATE(YEAR(B633),MONTH(B633),15),DATE(YEAR(B633),MONTH(B633)+1,1)))&gt;$H$16,"",IF(DATE(YEAR(B633),MONTH(B633),15)&gt;B633,DATE(YEAR(B633),MONTH(B633),15),DATE(YEAR(B633),MONTH(B633)+1,1))),"")</f>
        <v/>
      </c>
      <c r="C634" s="33" t="str">
        <f ca="1">IF(B634&lt;&gt;"",IF(AND(MONTH(B634)=1,DAY(B634)=1),C633*(1+$H$10),C633),"")</f>
        <v/>
      </c>
      <c r="D634" s="33" t="str">
        <f ca="1">IF(C634&lt;&gt;"",C634*$H$8/24,"")</f>
        <v/>
      </c>
      <c r="E634" s="33" t="str">
        <f ca="1">IF(D634&lt;&gt;"",C634*$H$9/24,"")</f>
        <v/>
      </c>
      <c r="F634" s="33" t="str">
        <f ca="1">IF(E634&lt;&gt;"",F633*(1+$H$11-$H$13)^YEARFRAC(B633,B634,1)+D634+E634,"")</f>
        <v/>
      </c>
      <c r="G634" s="33" t="str">
        <f ca="1">IF(E634&lt;&gt;"",F633*((1+$H$11)^YEARFRAC(B633,B634,1)-(1+$H$11-$H$13)^YEARFRAC(B633,B634,1)),"")</f>
        <v/>
      </c>
      <c r="I634" s="30" t="str">
        <f ca="1">IFERROR(IF(YEARFRAC($I$28,DATE(YEAR(I633),MONTH(I633)+1,1))&gt;$H$17,"",DATE(YEAR(I633),MONTH(I633)+1,1)),"")</f>
        <v/>
      </c>
      <c r="J634" s="33" t="str">
        <f ca="1">IF(I634&lt;&gt;"",(J633-K633)*(1+($H$12-$H$13)/12),"")</f>
        <v/>
      </c>
      <c r="K634" s="33" t="str">
        <f ca="1">IF(J634&lt;&gt;"",-PMT(($H$12-$H$13)/12,12*$H$17,$J$28,0,1),"")</f>
        <v/>
      </c>
      <c r="L634" s="33" t="str">
        <f ca="1">IF(K634&lt;&gt;"",J634*$H$13/12,"")</f>
        <v/>
      </c>
    </row>
    <row r="635" spans="2:12" x14ac:dyDescent="0.3">
      <c r="B635" s="30" t="str">
        <f ca="1">IFERROR(IF(YEARFRAC($B$28,IF(DATE(YEAR(B634),MONTH(B634),15)&gt;B634,DATE(YEAR(B634),MONTH(B634),15),DATE(YEAR(B634),MONTH(B634)+1,1)))&gt;$H$16,"",IF(DATE(YEAR(B634),MONTH(B634),15)&gt;B634,DATE(YEAR(B634),MONTH(B634),15),DATE(YEAR(B634),MONTH(B634)+1,1))),"")</f>
        <v/>
      </c>
      <c r="C635" s="33" t="str">
        <f ca="1">IF(B635&lt;&gt;"",IF(AND(MONTH(B635)=1,DAY(B635)=1),C634*(1+$H$10),C634),"")</f>
        <v/>
      </c>
      <c r="D635" s="33" t="str">
        <f ca="1">IF(C635&lt;&gt;"",C635*$H$8/24,"")</f>
        <v/>
      </c>
      <c r="E635" s="33" t="str">
        <f ca="1">IF(D635&lt;&gt;"",C635*$H$9/24,"")</f>
        <v/>
      </c>
      <c r="F635" s="33" t="str">
        <f ca="1">IF(E635&lt;&gt;"",F634*(1+$H$11-$H$13)^YEARFRAC(B634,B635,1)+D635+E635,"")</f>
        <v/>
      </c>
      <c r="G635" s="33" t="str">
        <f ca="1">IF(E635&lt;&gt;"",F634*((1+$H$11)^YEARFRAC(B634,B635,1)-(1+$H$11-$H$13)^YEARFRAC(B634,B635,1)),"")</f>
        <v/>
      </c>
      <c r="I635" s="30" t="str">
        <f ca="1">IFERROR(IF(YEARFRAC($I$28,DATE(YEAR(I634),MONTH(I634)+1,1))&gt;$H$17,"",DATE(YEAR(I634),MONTH(I634)+1,1)),"")</f>
        <v/>
      </c>
      <c r="J635" s="33" t="str">
        <f ca="1">IF(I635&lt;&gt;"",(J634-K634)*(1+($H$12-$H$13)/12),"")</f>
        <v/>
      </c>
      <c r="K635" s="33" t="str">
        <f ca="1">IF(J635&lt;&gt;"",-PMT(($H$12-$H$13)/12,12*$H$17,$J$28,0,1),"")</f>
        <v/>
      </c>
      <c r="L635" s="33" t="str">
        <f ca="1">IF(K635&lt;&gt;"",J635*$H$13/12,"")</f>
        <v/>
      </c>
    </row>
    <row r="636" spans="2:12" x14ac:dyDescent="0.3">
      <c r="B636" s="30" t="str">
        <f ca="1">IFERROR(IF(YEARFRAC($B$28,IF(DATE(YEAR(B635),MONTH(B635),15)&gt;B635,DATE(YEAR(B635),MONTH(B635),15),DATE(YEAR(B635),MONTH(B635)+1,1)))&gt;$H$16,"",IF(DATE(YEAR(B635),MONTH(B635),15)&gt;B635,DATE(YEAR(B635),MONTH(B635),15),DATE(YEAR(B635),MONTH(B635)+1,1))),"")</f>
        <v/>
      </c>
      <c r="C636" s="33" t="str">
        <f ca="1">IF(B636&lt;&gt;"",IF(AND(MONTH(B636)=1,DAY(B636)=1),C635*(1+$H$10),C635),"")</f>
        <v/>
      </c>
      <c r="D636" s="33" t="str">
        <f ca="1">IF(C636&lt;&gt;"",C636*$H$8/24,"")</f>
        <v/>
      </c>
      <c r="E636" s="33" t="str">
        <f ca="1">IF(D636&lt;&gt;"",C636*$H$9/24,"")</f>
        <v/>
      </c>
      <c r="F636" s="33" t="str">
        <f ca="1">IF(E636&lt;&gt;"",F635*(1+$H$11-$H$13)^YEARFRAC(B635,B636,1)+D636+E636,"")</f>
        <v/>
      </c>
      <c r="G636" s="33" t="str">
        <f ca="1">IF(E636&lt;&gt;"",F635*((1+$H$11)^YEARFRAC(B635,B636,1)-(1+$H$11-$H$13)^YEARFRAC(B635,B636,1)),"")</f>
        <v/>
      </c>
      <c r="I636" s="30" t="str">
        <f ca="1">IFERROR(IF(YEARFRAC($I$28,DATE(YEAR(I635),MONTH(I635)+1,1))&gt;$H$17,"",DATE(YEAR(I635),MONTH(I635)+1,1)),"")</f>
        <v/>
      </c>
      <c r="J636" s="33" t="str">
        <f ca="1">IF(I636&lt;&gt;"",(J635-K635)*(1+($H$12-$H$13)/12),"")</f>
        <v/>
      </c>
      <c r="K636" s="33" t="str">
        <f ca="1">IF(J636&lt;&gt;"",-PMT(($H$12-$H$13)/12,12*$H$17,$J$28,0,1),"")</f>
        <v/>
      </c>
      <c r="L636" s="33" t="str">
        <f ca="1">IF(K636&lt;&gt;"",J636*$H$13/12,"")</f>
        <v/>
      </c>
    </row>
    <row r="637" spans="2:12" x14ac:dyDescent="0.3">
      <c r="B637" s="30" t="str">
        <f ca="1">IFERROR(IF(YEARFRAC($B$28,IF(DATE(YEAR(B636),MONTH(B636),15)&gt;B636,DATE(YEAR(B636),MONTH(B636),15),DATE(YEAR(B636),MONTH(B636)+1,1)))&gt;$H$16,"",IF(DATE(YEAR(B636),MONTH(B636),15)&gt;B636,DATE(YEAR(B636),MONTH(B636),15),DATE(YEAR(B636),MONTH(B636)+1,1))),"")</f>
        <v/>
      </c>
      <c r="C637" s="33" t="str">
        <f ca="1">IF(B637&lt;&gt;"",IF(AND(MONTH(B637)=1,DAY(B637)=1),C636*(1+$H$10),C636),"")</f>
        <v/>
      </c>
      <c r="D637" s="33" t="str">
        <f ca="1">IF(C637&lt;&gt;"",C637*$H$8/24,"")</f>
        <v/>
      </c>
      <c r="E637" s="33" t="str">
        <f ca="1">IF(D637&lt;&gt;"",C637*$H$9/24,"")</f>
        <v/>
      </c>
      <c r="F637" s="33" t="str">
        <f ca="1">IF(E637&lt;&gt;"",F636*(1+$H$11-$H$13)^YEARFRAC(B636,B637,1)+D637+E637,"")</f>
        <v/>
      </c>
      <c r="G637" s="33" t="str">
        <f ca="1">IF(E637&lt;&gt;"",F636*((1+$H$11)^YEARFRAC(B636,B637,1)-(1+$H$11-$H$13)^YEARFRAC(B636,B637,1)),"")</f>
        <v/>
      </c>
      <c r="I637" s="30" t="str">
        <f ca="1">IFERROR(IF(YEARFRAC($I$28,DATE(YEAR(I636),MONTH(I636)+1,1))&gt;$H$17,"",DATE(YEAR(I636),MONTH(I636)+1,1)),"")</f>
        <v/>
      </c>
      <c r="J637" s="33" t="str">
        <f ca="1">IF(I637&lt;&gt;"",(J636-K636)*(1+($H$12-$H$13)/12),"")</f>
        <v/>
      </c>
      <c r="K637" s="33" t="str">
        <f ca="1">IF(J637&lt;&gt;"",-PMT(($H$12-$H$13)/12,12*$H$17,$J$28,0,1),"")</f>
        <v/>
      </c>
      <c r="L637" s="33" t="str">
        <f ca="1">IF(K637&lt;&gt;"",J637*$H$13/12,"")</f>
        <v/>
      </c>
    </row>
    <row r="638" spans="2:12" x14ac:dyDescent="0.3">
      <c r="B638" s="30" t="str">
        <f ca="1">IFERROR(IF(YEARFRAC($B$28,IF(DATE(YEAR(B637),MONTH(B637),15)&gt;B637,DATE(YEAR(B637),MONTH(B637),15),DATE(YEAR(B637),MONTH(B637)+1,1)))&gt;$H$16,"",IF(DATE(YEAR(B637),MONTH(B637),15)&gt;B637,DATE(YEAR(B637),MONTH(B637),15),DATE(YEAR(B637),MONTH(B637)+1,1))),"")</f>
        <v/>
      </c>
      <c r="C638" s="33" t="str">
        <f ca="1">IF(B638&lt;&gt;"",IF(AND(MONTH(B638)=1,DAY(B638)=1),C637*(1+$H$10),C637),"")</f>
        <v/>
      </c>
      <c r="D638" s="33" t="str">
        <f ca="1">IF(C638&lt;&gt;"",C638*$H$8/24,"")</f>
        <v/>
      </c>
      <c r="E638" s="33" t="str">
        <f ca="1">IF(D638&lt;&gt;"",C638*$H$9/24,"")</f>
        <v/>
      </c>
      <c r="F638" s="33" t="str">
        <f ca="1">IF(E638&lt;&gt;"",F637*(1+$H$11-$H$13)^YEARFRAC(B637,B638,1)+D638+E638,"")</f>
        <v/>
      </c>
      <c r="G638" s="33" t="str">
        <f ca="1">IF(E638&lt;&gt;"",F637*((1+$H$11)^YEARFRAC(B637,B638,1)-(1+$H$11-$H$13)^YEARFRAC(B637,B638,1)),"")</f>
        <v/>
      </c>
      <c r="I638" s="30" t="str">
        <f ca="1">IFERROR(IF(YEARFRAC($I$28,DATE(YEAR(I637),MONTH(I637)+1,1))&gt;$H$17,"",DATE(YEAR(I637),MONTH(I637)+1,1)),"")</f>
        <v/>
      </c>
      <c r="J638" s="33" t="str">
        <f ca="1">IF(I638&lt;&gt;"",(J637-K637)*(1+($H$12-$H$13)/12),"")</f>
        <v/>
      </c>
      <c r="K638" s="33" t="str">
        <f ca="1">IF(J638&lt;&gt;"",-PMT(($H$12-$H$13)/12,12*$H$17,$J$28,0,1),"")</f>
        <v/>
      </c>
      <c r="L638" s="33" t="str">
        <f ca="1">IF(K638&lt;&gt;"",J638*$H$13/12,"")</f>
        <v/>
      </c>
    </row>
    <row r="639" spans="2:12" x14ac:dyDescent="0.3">
      <c r="B639" s="30" t="str">
        <f ca="1">IFERROR(IF(YEARFRAC($B$28,IF(DATE(YEAR(B638),MONTH(B638),15)&gt;B638,DATE(YEAR(B638),MONTH(B638),15),DATE(YEAR(B638),MONTH(B638)+1,1)))&gt;$H$16,"",IF(DATE(YEAR(B638),MONTH(B638),15)&gt;B638,DATE(YEAR(B638),MONTH(B638),15),DATE(YEAR(B638),MONTH(B638)+1,1))),"")</f>
        <v/>
      </c>
      <c r="C639" s="33" t="str">
        <f ca="1">IF(B639&lt;&gt;"",IF(AND(MONTH(B639)=1,DAY(B639)=1),C638*(1+$H$10),C638),"")</f>
        <v/>
      </c>
      <c r="D639" s="33" t="str">
        <f ca="1">IF(C639&lt;&gt;"",C639*$H$8/24,"")</f>
        <v/>
      </c>
      <c r="E639" s="33" t="str">
        <f ca="1">IF(D639&lt;&gt;"",C639*$H$9/24,"")</f>
        <v/>
      </c>
      <c r="F639" s="33" t="str">
        <f ca="1">IF(E639&lt;&gt;"",F638*(1+$H$11-$H$13)^YEARFRAC(B638,B639,1)+D639+E639,"")</f>
        <v/>
      </c>
      <c r="G639" s="33" t="str">
        <f ca="1">IF(E639&lt;&gt;"",F638*((1+$H$11)^YEARFRAC(B638,B639,1)-(1+$H$11-$H$13)^YEARFRAC(B638,B639,1)),"")</f>
        <v/>
      </c>
      <c r="I639" s="30" t="str">
        <f ca="1">IFERROR(IF(YEARFRAC($I$28,DATE(YEAR(I638),MONTH(I638)+1,1))&gt;$H$17,"",DATE(YEAR(I638),MONTH(I638)+1,1)),"")</f>
        <v/>
      </c>
      <c r="J639" s="33" t="str">
        <f ca="1">IF(I639&lt;&gt;"",(J638-K638)*(1+($H$12-$H$13)/12),"")</f>
        <v/>
      </c>
      <c r="K639" s="33" t="str">
        <f ca="1">IF(J639&lt;&gt;"",-PMT(($H$12-$H$13)/12,12*$H$17,$J$28,0,1),"")</f>
        <v/>
      </c>
      <c r="L639" s="33" t="str">
        <f ca="1">IF(K639&lt;&gt;"",J639*$H$13/12,"")</f>
        <v/>
      </c>
    </row>
    <row r="640" spans="2:12" x14ac:dyDescent="0.3">
      <c r="B640" s="30" t="str">
        <f ca="1">IFERROR(IF(YEARFRAC($B$28,IF(DATE(YEAR(B639),MONTH(B639),15)&gt;B639,DATE(YEAR(B639),MONTH(B639),15),DATE(YEAR(B639),MONTH(B639)+1,1)))&gt;$H$16,"",IF(DATE(YEAR(B639),MONTH(B639),15)&gt;B639,DATE(YEAR(B639),MONTH(B639),15),DATE(YEAR(B639),MONTH(B639)+1,1))),"")</f>
        <v/>
      </c>
      <c r="C640" s="33" t="str">
        <f ca="1">IF(B640&lt;&gt;"",IF(AND(MONTH(B640)=1,DAY(B640)=1),C639*(1+$H$10),C639),"")</f>
        <v/>
      </c>
      <c r="D640" s="33" t="str">
        <f ca="1">IF(C640&lt;&gt;"",C640*$H$8/24,"")</f>
        <v/>
      </c>
      <c r="E640" s="33" t="str">
        <f ca="1">IF(D640&lt;&gt;"",C640*$H$9/24,"")</f>
        <v/>
      </c>
      <c r="F640" s="33" t="str">
        <f ca="1">IF(E640&lt;&gt;"",F639*(1+$H$11-$H$13)^YEARFRAC(B639,B640,1)+D640+E640,"")</f>
        <v/>
      </c>
      <c r="G640" s="33" t="str">
        <f ca="1">IF(E640&lt;&gt;"",F639*((1+$H$11)^YEARFRAC(B639,B640,1)-(1+$H$11-$H$13)^YEARFRAC(B639,B640,1)),"")</f>
        <v/>
      </c>
      <c r="I640" s="30" t="str">
        <f ca="1">IFERROR(IF(YEARFRAC($I$28,DATE(YEAR(I639),MONTH(I639)+1,1))&gt;$H$17,"",DATE(YEAR(I639),MONTH(I639)+1,1)),"")</f>
        <v/>
      </c>
      <c r="J640" s="33" t="str">
        <f ca="1">IF(I640&lt;&gt;"",(J639-K639)*(1+($H$12-$H$13)/12),"")</f>
        <v/>
      </c>
      <c r="K640" s="33" t="str">
        <f ca="1">IF(J640&lt;&gt;"",-PMT(($H$12-$H$13)/12,12*$H$17,$J$28,0,1),"")</f>
        <v/>
      </c>
      <c r="L640" s="33" t="str">
        <f ca="1">IF(K640&lt;&gt;"",J640*$H$13/12,"")</f>
        <v/>
      </c>
    </row>
    <row r="641" spans="2:12" x14ac:dyDescent="0.3">
      <c r="B641" s="30" t="str">
        <f ca="1">IFERROR(IF(YEARFRAC($B$28,IF(DATE(YEAR(B640),MONTH(B640),15)&gt;B640,DATE(YEAR(B640),MONTH(B640),15),DATE(YEAR(B640),MONTH(B640)+1,1)))&gt;$H$16,"",IF(DATE(YEAR(B640),MONTH(B640),15)&gt;B640,DATE(YEAR(B640),MONTH(B640),15),DATE(YEAR(B640),MONTH(B640)+1,1))),"")</f>
        <v/>
      </c>
      <c r="C641" s="33" t="str">
        <f ca="1">IF(B641&lt;&gt;"",IF(AND(MONTH(B641)=1,DAY(B641)=1),C640*(1+$H$10),C640),"")</f>
        <v/>
      </c>
      <c r="D641" s="33" t="str">
        <f ca="1">IF(C641&lt;&gt;"",C641*$H$8/24,"")</f>
        <v/>
      </c>
      <c r="E641" s="33" t="str">
        <f ca="1">IF(D641&lt;&gt;"",C641*$H$9/24,"")</f>
        <v/>
      </c>
      <c r="F641" s="33" t="str">
        <f ca="1">IF(E641&lt;&gt;"",F640*(1+$H$11-$H$13)^YEARFRAC(B640,B641,1)+D641+E641,"")</f>
        <v/>
      </c>
      <c r="G641" s="33" t="str">
        <f ca="1">IF(E641&lt;&gt;"",F640*((1+$H$11)^YEARFRAC(B640,B641,1)-(1+$H$11-$H$13)^YEARFRAC(B640,B641,1)),"")</f>
        <v/>
      </c>
      <c r="I641" s="30" t="str">
        <f ca="1">IFERROR(IF(YEARFRAC($I$28,DATE(YEAR(I640),MONTH(I640)+1,1))&gt;$H$17,"",DATE(YEAR(I640),MONTH(I640)+1,1)),"")</f>
        <v/>
      </c>
      <c r="J641" s="33" t="str">
        <f ca="1">IF(I641&lt;&gt;"",(J640-K640)*(1+($H$12-$H$13)/12),"")</f>
        <v/>
      </c>
      <c r="K641" s="33" t="str">
        <f ca="1">IF(J641&lt;&gt;"",-PMT(($H$12-$H$13)/12,12*$H$17,$J$28,0,1),"")</f>
        <v/>
      </c>
      <c r="L641" s="33" t="str">
        <f ca="1">IF(K641&lt;&gt;"",J641*$H$13/12,"")</f>
        <v/>
      </c>
    </row>
    <row r="642" spans="2:12" x14ac:dyDescent="0.3">
      <c r="B642" s="30" t="str">
        <f ca="1">IFERROR(IF(YEARFRAC($B$28,IF(DATE(YEAR(B641),MONTH(B641),15)&gt;B641,DATE(YEAR(B641),MONTH(B641),15),DATE(YEAR(B641),MONTH(B641)+1,1)))&gt;$H$16,"",IF(DATE(YEAR(B641),MONTH(B641),15)&gt;B641,DATE(YEAR(B641),MONTH(B641),15),DATE(YEAR(B641),MONTH(B641)+1,1))),"")</f>
        <v/>
      </c>
      <c r="C642" s="33" t="str">
        <f ca="1">IF(B642&lt;&gt;"",IF(AND(MONTH(B642)=1,DAY(B642)=1),C641*(1+$H$10),C641),"")</f>
        <v/>
      </c>
      <c r="D642" s="33" t="str">
        <f ca="1">IF(C642&lt;&gt;"",C642*$H$8/24,"")</f>
        <v/>
      </c>
      <c r="E642" s="33" t="str">
        <f ca="1">IF(D642&lt;&gt;"",C642*$H$9/24,"")</f>
        <v/>
      </c>
      <c r="F642" s="33" t="str">
        <f ca="1">IF(E642&lt;&gt;"",F641*(1+$H$11-$H$13)^YEARFRAC(B641,B642,1)+D642+E642,"")</f>
        <v/>
      </c>
      <c r="G642" s="33" t="str">
        <f ca="1">IF(E642&lt;&gt;"",F641*((1+$H$11)^YEARFRAC(B641,B642,1)-(1+$H$11-$H$13)^YEARFRAC(B641,B642,1)),"")</f>
        <v/>
      </c>
      <c r="I642" s="30" t="str">
        <f ca="1">IFERROR(IF(YEARFRAC($I$28,DATE(YEAR(I641),MONTH(I641)+1,1))&gt;$H$17,"",DATE(YEAR(I641),MONTH(I641)+1,1)),"")</f>
        <v/>
      </c>
      <c r="J642" s="33" t="str">
        <f ca="1">IF(I642&lt;&gt;"",(J641-K641)*(1+($H$12-$H$13)/12),"")</f>
        <v/>
      </c>
      <c r="K642" s="33" t="str">
        <f ca="1">IF(J642&lt;&gt;"",-PMT(($H$12-$H$13)/12,12*$H$17,$J$28,0,1),"")</f>
        <v/>
      </c>
      <c r="L642" s="33" t="str">
        <f ca="1">IF(K642&lt;&gt;"",J642*$H$13/12,"")</f>
        <v/>
      </c>
    </row>
    <row r="643" spans="2:12" x14ac:dyDescent="0.3">
      <c r="B643" s="30" t="str">
        <f ca="1">IFERROR(IF(YEARFRAC($B$28,IF(DATE(YEAR(B642),MONTH(B642),15)&gt;B642,DATE(YEAR(B642),MONTH(B642),15),DATE(YEAR(B642),MONTH(B642)+1,1)))&gt;$H$16,"",IF(DATE(YEAR(B642),MONTH(B642),15)&gt;B642,DATE(YEAR(B642),MONTH(B642),15),DATE(YEAR(B642),MONTH(B642)+1,1))),"")</f>
        <v/>
      </c>
      <c r="C643" s="33" t="str">
        <f ca="1">IF(B643&lt;&gt;"",IF(AND(MONTH(B643)=1,DAY(B643)=1),C642*(1+$H$10),C642),"")</f>
        <v/>
      </c>
      <c r="D643" s="33" t="str">
        <f ca="1">IF(C643&lt;&gt;"",C643*$H$8/24,"")</f>
        <v/>
      </c>
      <c r="E643" s="33" t="str">
        <f ca="1">IF(D643&lt;&gt;"",C643*$H$9/24,"")</f>
        <v/>
      </c>
      <c r="F643" s="33" t="str">
        <f ca="1">IF(E643&lt;&gt;"",F642*(1+$H$11-$H$13)^YEARFRAC(B642,B643,1)+D643+E643,"")</f>
        <v/>
      </c>
      <c r="G643" s="33" t="str">
        <f ca="1">IF(E643&lt;&gt;"",F642*((1+$H$11)^YEARFRAC(B642,B643,1)-(1+$H$11-$H$13)^YEARFRAC(B642,B643,1)),"")</f>
        <v/>
      </c>
      <c r="I643" s="30" t="str">
        <f ca="1">IFERROR(IF(YEARFRAC($I$28,DATE(YEAR(I642),MONTH(I642)+1,1))&gt;$H$17,"",DATE(YEAR(I642),MONTH(I642)+1,1)),"")</f>
        <v/>
      </c>
      <c r="J643" s="33" t="str">
        <f ca="1">IF(I643&lt;&gt;"",(J642-K642)*(1+($H$12-$H$13)/12),"")</f>
        <v/>
      </c>
      <c r="K643" s="33" t="str">
        <f ca="1">IF(J643&lt;&gt;"",-PMT(($H$12-$H$13)/12,12*$H$17,$J$28,0,1),"")</f>
        <v/>
      </c>
      <c r="L643" s="33" t="str">
        <f ca="1">IF(K643&lt;&gt;"",J643*$H$13/12,"")</f>
        <v/>
      </c>
    </row>
    <row r="644" spans="2:12" x14ac:dyDescent="0.3">
      <c r="B644" s="30" t="str">
        <f ca="1">IFERROR(IF(YEARFRAC($B$28,IF(DATE(YEAR(B643),MONTH(B643),15)&gt;B643,DATE(YEAR(B643),MONTH(B643),15),DATE(YEAR(B643),MONTH(B643)+1,1)))&gt;$H$16,"",IF(DATE(YEAR(B643),MONTH(B643),15)&gt;B643,DATE(YEAR(B643),MONTH(B643),15),DATE(YEAR(B643),MONTH(B643)+1,1))),"")</f>
        <v/>
      </c>
      <c r="C644" s="33" t="str">
        <f ca="1">IF(B644&lt;&gt;"",IF(AND(MONTH(B644)=1,DAY(B644)=1),C643*(1+$H$10),C643),"")</f>
        <v/>
      </c>
      <c r="D644" s="33" t="str">
        <f ca="1">IF(C644&lt;&gt;"",C644*$H$8/24,"")</f>
        <v/>
      </c>
      <c r="E644" s="33" t="str">
        <f ca="1">IF(D644&lt;&gt;"",C644*$H$9/24,"")</f>
        <v/>
      </c>
      <c r="F644" s="33" t="str">
        <f ca="1">IF(E644&lt;&gt;"",F643*(1+$H$11-$H$13)^YEARFRAC(B643,B644,1)+D644+E644,"")</f>
        <v/>
      </c>
      <c r="G644" s="33" t="str">
        <f ca="1">IF(E644&lt;&gt;"",F643*((1+$H$11)^YEARFRAC(B643,B644,1)-(1+$H$11-$H$13)^YEARFRAC(B643,B644,1)),"")</f>
        <v/>
      </c>
      <c r="I644" s="30" t="str">
        <f ca="1">IFERROR(IF(YEARFRAC($I$28,DATE(YEAR(I643),MONTH(I643)+1,1))&gt;$H$17,"",DATE(YEAR(I643),MONTH(I643)+1,1)),"")</f>
        <v/>
      </c>
      <c r="J644" s="33" t="str">
        <f ca="1">IF(I644&lt;&gt;"",(J643-K643)*(1+($H$12-$H$13)/12),"")</f>
        <v/>
      </c>
      <c r="K644" s="33" t="str">
        <f ca="1">IF(J644&lt;&gt;"",-PMT(($H$12-$H$13)/12,12*$H$17,$J$28,0,1),"")</f>
        <v/>
      </c>
      <c r="L644" s="33" t="str">
        <f ca="1">IF(K644&lt;&gt;"",J644*$H$13/12,"")</f>
        <v/>
      </c>
    </row>
    <row r="645" spans="2:12" x14ac:dyDescent="0.3">
      <c r="B645" s="30" t="str">
        <f ca="1">IFERROR(IF(YEARFRAC($B$28,IF(DATE(YEAR(B644),MONTH(B644),15)&gt;B644,DATE(YEAR(B644),MONTH(B644),15),DATE(YEAR(B644),MONTH(B644)+1,1)))&gt;$H$16,"",IF(DATE(YEAR(B644),MONTH(B644),15)&gt;B644,DATE(YEAR(B644),MONTH(B644),15),DATE(YEAR(B644),MONTH(B644)+1,1))),"")</f>
        <v/>
      </c>
      <c r="C645" s="33" t="str">
        <f ca="1">IF(B645&lt;&gt;"",IF(AND(MONTH(B645)=1,DAY(B645)=1),C644*(1+$H$10),C644),"")</f>
        <v/>
      </c>
      <c r="D645" s="33" t="str">
        <f ca="1">IF(C645&lt;&gt;"",C645*$H$8/24,"")</f>
        <v/>
      </c>
      <c r="E645" s="33" t="str">
        <f ca="1">IF(D645&lt;&gt;"",C645*$H$9/24,"")</f>
        <v/>
      </c>
      <c r="F645" s="33" t="str">
        <f ca="1">IF(E645&lt;&gt;"",F644*(1+$H$11-$H$13)^YEARFRAC(B644,B645,1)+D645+E645,"")</f>
        <v/>
      </c>
      <c r="G645" s="33" t="str">
        <f ca="1">IF(E645&lt;&gt;"",F644*((1+$H$11)^YEARFRAC(B644,B645,1)-(1+$H$11-$H$13)^YEARFRAC(B644,B645,1)),"")</f>
        <v/>
      </c>
      <c r="I645" s="30" t="str">
        <f ca="1">IFERROR(IF(YEARFRAC($I$28,DATE(YEAR(I644),MONTH(I644)+1,1))&gt;$H$17,"",DATE(YEAR(I644),MONTH(I644)+1,1)),"")</f>
        <v/>
      </c>
      <c r="J645" s="33" t="str">
        <f ca="1">IF(I645&lt;&gt;"",(J644-K644)*(1+($H$12-$H$13)/12),"")</f>
        <v/>
      </c>
      <c r="K645" s="33" t="str">
        <f ca="1">IF(J645&lt;&gt;"",-PMT(($H$12-$H$13)/12,12*$H$17,$J$28,0,1),"")</f>
        <v/>
      </c>
      <c r="L645" s="33" t="str">
        <f ca="1">IF(K645&lt;&gt;"",J645*$H$13/12,"")</f>
        <v/>
      </c>
    </row>
    <row r="646" spans="2:12" x14ac:dyDescent="0.3">
      <c r="B646" s="30" t="str">
        <f ca="1">IFERROR(IF(YEARFRAC($B$28,IF(DATE(YEAR(B645),MONTH(B645),15)&gt;B645,DATE(YEAR(B645),MONTH(B645),15),DATE(YEAR(B645),MONTH(B645)+1,1)))&gt;$H$16,"",IF(DATE(YEAR(B645),MONTH(B645),15)&gt;B645,DATE(YEAR(B645),MONTH(B645),15),DATE(YEAR(B645),MONTH(B645)+1,1))),"")</f>
        <v/>
      </c>
      <c r="C646" s="33" t="str">
        <f ca="1">IF(B646&lt;&gt;"",IF(AND(MONTH(B646)=1,DAY(B646)=1),C645*(1+$H$10),C645),"")</f>
        <v/>
      </c>
      <c r="D646" s="33" t="str">
        <f ca="1">IF(C646&lt;&gt;"",C646*$H$8/24,"")</f>
        <v/>
      </c>
      <c r="E646" s="33" t="str">
        <f ca="1">IF(D646&lt;&gt;"",C646*$H$9/24,"")</f>
        <v/>
      </c>
      <c r="F646" s="33" t="str">
        <f ca="1">IF(E646&lt;&gt;"",F645*(1+$H$11-$H$13)^YEARFRAC(B645,B646,1)+D646+E646,"")</f>
        <v/>
      </c>
      <c r="G646" s="33" t="str">
        <f ca="1">IF(E646&lt;&gt;"",F645*((1+$H$11)^YEARFRAC(B645,B646,1)-(1+$H$11-$H$13)^YEARFRAC(B645,B646,1)),"")</f>
        <v/>
      </c>
      <c r="I646" s="30" t="str">
        <f ca="1">IFERROR(IF(YEARFRAC($I$28,DATE(YEAR(I645),MONTH(I645)+1,1))&gt;$H$17,"",DATE(YEAR(I645),MONTH(I645)+1,1)),"")</f>
        <v/>
      </c>
      <c r="J646" s="33" t="str">
        <f ca="1">IF(I646&lt;&gt;"",(J645-K645)*(1+($H$12-$H$13)/12),"")</f>
        <v/>
      </c>
      <c r="K646" s="33" t="str">
        <f ca="1">IF(J646&lt;&gt;"",-PMT(($H$12-$H$13)/12,12*$H$17,$J$28,0,1),"")</f>
        <v/>
      </c>
      <c r="L646" s="33" t="str">
        <f ca="1">IF(K646&lt;&gt;"",J646*$H$13/12,"")</f>
        <v/>
      </c>
    </row>
    <row r="647" spans="2:12" x14ac:dyDescent="0.3">
      <c r="B647" s="30" t="str">
        <f ca="1">IFERROR(IF(YEARFRAC($B$28,IF(DATE(YEAR(B646),MONTH(B646),15)&gt;B646,DATE(YEAR(B646),MONTH(B646),15),DATE(YEAR(B646),MONTH(B646)+1,1)))&gt;$H$16,"",IF(DATE(YEAR(B646),MONTH(B646),15)&gt;B646,DATE(YEAR(B646),MONTH(B646),15),DATE(YEAR(B646),MONTH(B646)+1,1))),"")</f>
        <v/>
      </c>
      <c r="C647" s="33" t="str">
        <f ca="1">IF(B647&lt;&gt;"",IF(AND(MONTH(B647)=1,DAY(B647)=1),C646*(1+$H$10),C646),"")</f>
        <v/>
      </c>
      <c r="D647" s="33" t="str">
        <f ca="1">IF(C647&lt;&gt;"",C647*$H$8/24,"")</f>
        <v/>
      </c>
      <c r="E647" s="33" t="str">
        <f ca="1">IF(D647&lt;&gt;"",C647*$H$9/24,"")</f>
        <v/>
      </c>
      <c r="F647" s="33" t="str">
        <f ca="1">IF(E647&lt;&gt;"",F646*(1+$H$11-$H$13)^YEARFRAC(B646,B647,1)+D647+E647,"")</f>
        <v/>
      </c>
      <c r="G647" s="33" t="str">
        <f ca="1">IF(E647&lt;&gt;"",F646*((1+$H$11)^YEARFRAC(B646,B647,1)-(1+$H$11-$H$13)^YEARFRAC(B646,B647,1)),"")</f>
        <v/>
      </c>
      <c r="I647" s="30" t="str">
        <f ca="1">IFERROR(IF(YEARFRAC($I$28,DATE(YEAR(I646),MONTH(I646)+1,1))&gt;$H$17,"",DATE(YEAR(I646),MONTH(I646)+1,1)),"")</f>
        <v/>
      </c>
      <c r="J647" s="33" t="str">
        <f ca="1">IF(I647&lt;&gt;"",(J646-K646)*(1+($H$12-$H$13)/12),"")</f>
        <v/>
      </c>
      <c r="K647" s="33" t="str">
        <f ca="1">IF(J647&lt;&gt;"",-PMT(($H$12-$H$13)/12,12*$H$17,$J$28,0,1),"")</f>
        <v/>
      </c>
      <c r="L647" s="33" t="str">
        <f ca="1">IF(K647&lt;&gt;"",J647*$H$13/12,"")</f>
        <v/>
      </c>
    </row>
    <row r="648" spans="2:12" x14ac:dyDescent="0.3">
      <c r="B648" s="30" t="str">
        <f ca="1">IFERROR(IF(YEARFRAC($B$28,IF(DATE(YEAR(B647),MONTH(B647),15)&gt;B647,DATE(YEAR(B647),MONTH(B647),15),DATE(YEAR(B647),MONTH(B647)+1,1)))&gt;$H$16,"",IF(DATE(YEAR(B647),MONTH(B647),15)&gt;B647,DATE(YEAR(B647),MONTH(B647),15),DATE(YEAR(B647),MONTH(B647)+1,1))),"")</f>
        <v/>
      </c>
      <c r="C648" s="33" t="str">
        <f ca="1">IF(B648&lt;&gt;"",IF(AND(MONTH(B648)=1,DAY(B648)=1),C647*(1+$H$10),C647),"")</f>
        <v/>
      </c>
      <c r="D648" s="33" t="str">
        <f ca="1">IF(C648&lt;&gt;"",C648*$H$8/24,"")</f>
        <v/>
      </c>
      <c r="E648" s="33" t="str">
        <f ca="1">IF(D648&lt;&gt;"",C648*$H$9/24,"")</f>
        <v/>
      </c>
      <c r="F648" s="33" t="str">
        <f ca="1">IF(E648&lt;&gt;"",F647*(1+$H$11-$H$13)^YEARFRAC(B647,B648,1)+D648+E648,"")</f>
        <v/>
      </c>
      <c r="G648" s="33" t="str">
        <f ca="1">IF(E648&lt;&gt;"",F647*((1+$H$11)^YEARFRAC(B647,B648,1)-(1+$H$11-$H$13)^YEARFRAC(B647,B648,1)),"")</f>
        <v/>
      </c>
      <c r="I648" s="30" t="str">
        <f ca="1">IFERROR(IF(YEARFRAC($I$28,DATE(YEAR(I647),MONTH(I647)+1,1))&gt;$H$17,"",DATE(YEAR(I647),MONTH(I647)+1,1)),"")</f>
        <v/>
      </c>
      <c r="J648" s="33" t="str">
        <f ca="1">IF(I648&lt;&gt;"",(J647-K647)*(1+($H$12-$H$13)/12),"")</f>
        <v/>
      </c>
      <c r="K648" s="33" t="str">
        <f ca="1">IF(J648&lt;&gt;"",-PMT(($H$12-$H$13)/12,12*$H$17,$J$28,0,1),"")</f>
        <v/>
      </c>
      <c r="L648" s="33" t="str">
        <f ca="1">IF(K648&lt;&gt;"",J648*$H$13/12,"")</f>
        <v/>
      </c>
    </row>
    <row r="649" spans="2:12" x14ac:dyDescent="0.3">
      <c r="B649" s="30" t="str">
        <f ca="1">IFERROR(IF(YEARFRAC($B$28,IF(DATE(YEAR(B648),MONTH(B648),15)&gt;B648,DATE(YEAR(B648),MONTH(B648),15),DATE(YEAR(B648),MONTH(B648)+1,1)))&gt;$H$16,"",IF(DATE(YEAR(B648),MONTH(B648),15)&gt;B648,DATE(YEAR(B648),MONTH(B648),15),DATE(YEAR(B648),MONTH(B648)+1,1))),"")</f>
        <v/>
      </c>
      <c r="C649" s="33" t="str">
        <f ca="1">IF(B649&lt;&gt;"",IF(AND(MONTH(B649)=1,DAY(B649)=1),C648*(1+$H$10),C648),"")</f>
        <v/>
      </c>
      <c r="D649" s="33" t="str">
        <f ca="1">IF(C649&lt;&gt;"",C649*$H$8/24,"")</f>
        <v/>
      </c>
      <c r="E649" s="33" t="str">
        <f ca="1">IF(D649&lt;&gt;"",C649*$H$9/24,"")</f>
        <v/>
      </c>
      <c r="F649" s="33" t="str">
        <f ca="1">IF(E649&lt;&gt;"",F648*(1+$H$11-$H$13)^YEARFRAC(B648,B649,1)+D649+E649,"")</f>
        <v/>
      </c>
      <c r="G649" s="33" t="str">
        <f ca="1">IF(E649&lt;&gt;"",F648*((1+$H$11)^YEARFRAC(B648,B649,1)-(1+$H$11-$H$13)^YEARFRAC(B648,B649,1)),"")</f>
        <v/>
      </c>
      <c r="I649" s="30" t="str">
        <f ca="1">IFERROR(IF(YEARFRAC($I$28,DATE(YEAR(I648),MONTH(I648)+1,1))&gt;$H$17,"",DATE(YEAR(I648),MONTH(I648)+1,1)),"")</f>
        <v/>
      </c>
      <c r="J649" s="33" t="str">
        <f ca="1">IF(I649&lt;&gt;"",(J648-K648)*(1+($H$12-$H$13)/12),"")</f>
        <v/>
      </c>
      <c r="K649" s="33" t="str">
        <f ca="1">IF(J649&lt;&gt;"",-PMT(($H$12-$H$13)/12,12*$H$17,$J$28,0,1),"")</f>
        <v/>
      </c>
      <c r="L649" s="33" t="str">
        <f ca="1">IF(K649&lt;&gt;"",J649*$H$13/12,"")</f>
        <v/>
      </c>
    </row>
    <row r="650" spans="2:12" x14ac:dyDescent="0.3">
      <c r="B650" s="30" t="str">
        <f ca="1">IFERROR(IF(YEARFRAC($B$28,IF(DATE(YEAR(B649),MONTH(B649),15)&gt;B649,DATE(YEAR(B649),MONTH(B649),15),DATE(YEAR(B649),MONTH(B649)+1,1)))&gt;$H$16,"",IF(DATE(YEAR(B649),MONTH(B649),15)&gt;B649,DATE(YEAR(B649),MONTH(B649),15),DATE(YEAR(B649),MONTH(B649)+1,1))),"")</f>
        <v/>
      </c>
      <c r="C650" s="33" t="str">
        <f ca="1">IF(B650&lt;&gt;"",IF(AND(MONTH(B650)=1,DAY(B650)=1),C649*(1+$H$10),C649),"")</f>
        <v/>
      </c>
      <c r="D650" s="33" t="str">
        <f ca="1">IF(C650&lt;&gt;"",C650*$H$8/24,"")</f>
        <v/>
      </c>
      <c r="E650" s="33" t="str">
        <f ca="1">IF(D650&lt;&gt;"",C650*$H$9/24,"")</f>
        <v/>
      </c>
      <c r="F650" s="33" t="str">
        <f ca="1">IF(E650&lt;&gt;"",F649*(1+$H$11-$H$13)^YEARFRAC(B649,B650,1)+D650+E650,"")</f>
        <v/>
      </c>
      <c r="G650" s="33" t="str">
        <f ca="1">IF(E650&lt;&gt;"",F649*((1+$H$11)^YEARFRAC(B649,B650,1)-(1+$H$11-$H$13)^YEARFRAC(B649,B650,1)),"")</f>
        <v/>
      </c>
      <c r="I650" s="30" t="str">
        <f ca="1">IFERROR(IF(YEARFRAC($I$28,DATE(YEAR(I649),MONTH(I649)+1,1))&gt;$H$17,"",DATE(YEAR(I649),MONTH(I649)+1,1)),"")</f>
        <v/>
      </c>
      <c r="J650" s="33" t="str">
        <f ca="1">IF(I650&lt;&gt;"",(J649-K649)*(1+($H$12-$H$13)/12),"")</f>
        <v/>
      </c>
      <c r="K650" s="33" t="str">
        <f ca="1">IF(J650&lt;&gt;"",-PMT(($H$12-$H$13)/12,12*$H$17,$J$28,0,1),"")</f>
        <v/>
      </c>
      <c r="L650" s="33" t="str">
        <f ca="1">IF(K650&lt;&gt;"",J650*$H$13/12,"")</f>
        <v/>
      </c>
    </row>
    <row r="651" spans="2:12" x14ac:dyDescent="0.3">
      <c r="B651" s="30" t="str">
        <f ca="1">IFERROR(IF(YEARFRAC($B$28,IF(DATE(YEAR(B650),MONTH(B650),15)&gt;B650,DATE(YEAR(B650),MONTH(B650),15),DATE(YEAR(B650),MONTH(B650)+1,1)))&gt;$H$16,"",IF(DATE(YEAR(B650),MONTH(B650),15)&gt;B650,DATE(YEAR(B650),MONTH(B650),15),DATE(YEAR(B650),MONTH(B650)+1,1))),"")</f>
        <v/>
      </c>
      <c r="C651" s="33" t="str">
        <f ca="1">IF(B651&lt;&gt;"",IF(AND(MONTH(B651)=1,DAY(B651)=1),C650*(1+$H$10),C650),"")</f>
        <v/>
      </c>
      <c r="D651" s="33" t="str">
        <f ca="1">IF(C651&lt;&gt;"",C651*$H$8/24,"")</f>
        <v/>
      </c>
      <c r="E651" s="33" t="str">
        <f ca="1">IF(D651&lt;&gt;"",C651*$H$9/24,"")</f>
        <v/>
      </c>
      <c r="F651" s="33" t="str">
        <f ca="1">IF(E651&lt;&gt;"",F650*(1+$H$11-$H$13)^YEARFRAC(B650,B651,1)+D651+E651,"")</f>
        <v/>
      </c>
      <c r="G651" s="33" t="str">
        <f ca="1">IF(E651&lt;&gt;"",F650*((1+$H$11)^YEARFRAC(B650,B651,1)-(1+$H$11-$H$13)^YEARFRAC(B650,B651,1)),"")</f>
        <v/>
      </c>
      <c r="I651" s="30" t="str">
        <f ca="1">IFERROR(IF(YEARFRAC($I$28,DATE(YEAR(I650),MONTH(I650)+1,1))&gt;$H$17,"",DATE(YEAR(I650),MONTH(I650)+1,1)),"")</f>
        <v/>
      </c>
      <c r="J651" s="33" t="str">
        <f ca="1">IF(I651&lt;&gt;"",(J650-K650)*(1+($H$12-$H$13)/12),"")</f>
        <v/>
      </c>
      <c r="K651" s="33" t="str">
        <f ca="1">IF(J651&lt;&gt;"",-PMT(($H$12-$H$13)/12,12*$H$17,$J$28,0,1),"")</f>
        <v/>
      </c>
      <c r="L651" s="33" t="str">
        <f ca="1">IF(K651&lt;&gt;"",J651*$H$13/12,"")</f>
        <v/>
      </c>
    </row>
    <row r="652" spans="2:12" x14ac:dyDescent="0.3">
      <c r="B652" s="30" t="str">
        <f ca="1">IFERROR(IF(YEARFRAC($B$28,IF(DATE(YEAR(B651),MONTH(B651),15)&gt;B651,DATE(YEAR(B651),MONTH(B651),15),DATE(YEAR(B651),MONTH(B651)+1,1)))&gt;$H$16,"",IF(DATE(YEAR(B651),MONTH(B651),15)&gt;B651,DATE(YEAR(B651),MONTH(B651),15),DATE(YEAR(B651),MONTH(B651)+1,1))),"")</f>
        <v/>
      </c>
      <c r="C652" s="33" t="str">
        <f ca="1">IF(B652&lt;&gt;"",IF(AND(MONTH(B652)=1,DAY(B652)=1),C651*(1+$H$10),C651),"")</f>
        <v/>
      </c>
      <c r="D652" s="33" t="str">
        <f ca="1">IF(C652&lt;&gt;"",C652*$H$8/24,"")</f>
        <v/>
      </c>
      <c r="E652" s="33" t="str">
        <f ca="1">IF(D652&lt;&gt;"",C652*$H$9/24,"")</f>
        <v/>
      </c>
      <c r="F652" s="33" t="str">
        <f ca="1">IF(E652&lt;&gt;"",F651*(1+$H$11-$H$13)^YEARFRAC(B651,B652,1)+D652+E652,"")</f>
        <v/>
      </c>
      <c r="G652" s="33" t="str">
        <f ca="1">IF(E652&lt;&gt;"",F651*((1+$H$11)^YEARFRAC(B651,B652,1)-(1+$H$11-$H$13)^YEARFRAC(B651,B652,1)),"")</f>
        <v/>
      </c>
      <c r="I652" s="30" t="str">
        <f ca="1">IFERROR(IF(YEARFRAC($I$28,DATE(YEAR(I651),MONTH(I651)+1,1))&gt;$H$17,"",DATE(YEAR(I651),MONTH(I651)+1,1)),"")</f>
        <v/>
      </c>
      <c r="J652" s="33" t="str">
        <f ca="1">IF(I652&lt;&gt;"",(J651-K651)*(1+($H$12-$H$13)/12),"")</f>
        <v/>
      </c>
      <c r="K652" s="33" t="str">
        <f ca="1">IF(J652&lt;&gt;"",-PMT(($H$12-$H$13)/12,12*$H$17,$J$28,0,1),"")</f>
        <v/>
      </c>
      <c r="L652" s="33" t="str">
        <f ca="1">IF(K652&lt;&gt;"",J652*$H$13/12,"")</f>
        <v/>
      </c>
    </row>
    <row r="653" spans="2:12" x14ac:dyDescent="0.3">
      <c r="B653" s="30" t="str">
        <f ca="1">IFERROR(IF(YEARFRAC($B$28,IF(DATE(YEAR(B652),MONTH(B652),15)&gt;B652,DATE(YEAR(B652),MONTH(B652),15),DATE(YEAR(B652),MONTH(B652)+1,1)))&gt;$H$16,"",IF(DATE(YEAR(B652),MONTH(B652),15)&gt;B652,DATE(YEAR(B652),MONTH(B652),15),DATE(YEAR(B652),MONTH(B652)+1,1))),"")</f>
        <v/>
      </c>
      <c r="C653" s="33" t="str">
        <f ca="1">IF(B653&lt;&gt;"",IF(AND(MONTH(B653)=1,DAY(B653)=1),C652*(1+$H$10),C652),"")</f>
        <v/>
      </c>
      <c r="D653" s="33" t="str">
        <f ca="1">IF(C653&lt;&gt;"",C653*$H$8/24,"")</f>
        <v/>
      </c>
      <c r="E653" s="33" t="str">
        <f ca="1">IF(D653&lt;&gt;"",C653*$H$9/24,"")</f>
        <v/>
      </c>
      <c r="F653" s="33" t="str">
        <f ca="1">IF(E653&lt;&gt;"",F652*(1+$H$11-$H$13)^YEARFRAC(B652,B653,1)+D653+E653,"")</f>
        <v/>
      </c>
      <c r="G653" s="33" t="str">
        <f ca="1">IF(E653&lt;&gt;"",F652*((1+$H$11)^YEARFRAC(B652,B653,1)-(1+$H$11-$H$13)^YEARFRAC(B652,B653,1)),"")</f>
        <v/>
      </c>
      <c r="I653" s="30" t="str">
        <f ca="1">IFERROR(IF(YEARFRAC($I$28,DATE(YEAR(I652),MONTH(I652)+1,1))&gt;$H$17,"",DATE(YEAR(I652),MONTH(I652)+1,1)),"")</f>
        <v/>
      </c>
      <c r="J653" s="33" t="str">
        <f ca="1">IF(I653&lt;&gt;"",(J652-K652)*(1+($H$12-$H$13)/12),"")</f>
        <v/>
      </c>
      <c r="K653" s="33" t="str">
        <f ca="1">IF(J653&lt;&gt;"",-PMT(($H$12-$H$13)/12,12*$H$17,$J$28,0,1),"")</f>
        <v/>
      </c>
      <c r="L653" s="33" t="str">
        <f ca="1">IF(K653&lt;&gt;"",J653*$H$13/12,"")</f>
        <v/>
      </c>
    </row>
    <row r="654" spans="2:12" x14ac:dyDescent="0.3">
      <c r="B654" s="30" t="str">
        <f ca="1">IFERROR(IF(YEARFRAC($B$28,IF(DATE(YEAR(B653),MONTH(B653),15)&gt;B653,DATE(YEAR(B653),MONTH(B653),15),DATE(YEAR(B653),MONTH(B653)+1,1)))&gt;$H$16,"",IF(DATE(YEAR(B653),MONTH(B653),15)&gt;B653,DATE(YEAR(B653),MONTH(B653),15),DATE(YEAR(B653),MONTH(B653)+1,1))),"")</f>
        <v/>
      </c>
      <c r="C654" s="33" t="str">
        <f ca="1">IF(B654&lt;&gt;"",IF(AND(MONTH(B654)=1,DAY(B654)=1),C653*(1+$H$10),C653),"")</f>
        <v/>
      </c>
      <c r="D654" s="33" t="str">
        <f ca="1">IF(C654&lt;&gt;"",C654*$H$8/24,"")</f>
        <v/>
      </c>
      <c r="E654" s="33" t="str">
        <f ca="1">IF(D654&lt;&gt;"",C654*$H$9/24,"")</f>
        <v/>
      </c>
      <c r="F654" s="33" t="str">
        <f ca="1">IF(E654&lt;&gt;"",F653*(1+$H$11-$H$13)^YEARFRAC(B653,B654,1)+D654+E654,"")</f>
        <v/>
      </c>
      <c r="G654" s="33" t="str">
        <f ca="1">IF(E654&lt;&gt;"",F653*((1+$H$11)^YEARFRAC(B653,B654,1)-(1+$H$11-$H$13)^YEARFRAC(B653,B654,1)),"")</f>
        <v/>
      </c>
      <c r="I654" s="30" t="str">
        <f ca="1">IFERROR(IF(YEARFRAC($I$28,DATE(YEAR(I653),MONTH(I653)+1,1))&gt;$H$17,"",DATE(YEAR(I653),MONTH(I653)+1,1)),"")</f>
        <v/>
      </c>
      <c r="J654" s="33" t="str">
        <f ca="1">IF(I654&lt;&gt;"",(J653-K653)*(1+($H$12-$H$13)/12),"")</f>
        <v/>
      </c>
      <c r="K654" s="33" t="str">
        <f ca="1">IF(J654&lt;&gt;"",-PMT(($H$12-$H$13)/12,12*$H$17,$J$28,0,1),"")</f>
        <v/>
      </c>
      <c r="L654" s="33" t="str">
        <f ca="1">IF(K654&lt;&gt;"",J654*$H$13/12,"")</f>
        <v/>
      </c>
    </row>
    <row r="655" spans="2:12" x14ac:dyDescent="0.3">
      <c r="B655" s="30" t="str">
        <f ca="1">IFERROR(IF(YEARFRAC($B$28,IF(DATE(YEAR(B654),MONTH(B654),15)&gt;B654,DATE(YEAR(B654),MONTH(B654),15),DATE(YEAR(B654),MONTH(B654)+1,1)))&gt;$H$16,"",IF(DATE(YEAR(B654),MONTH(B654),15)&gt;B654,DATE(YEAR(B654),MONTH(B654),15),DATE(YEAR(B654),MONTH(B654)+1,1))),"")</f>
        <v/>
      </c>
      <c r="C655" s="33" t="str">
        <f ca="1">IF(B655&lt;&gt;"",IF(AND(MONTH(B655)=1,DAY(B655)=1),C654*(1+$H$10),C654),"")</f>
        <v/>
      </c>
      <c r="D655" s="33" t="str">
        <f ca="1">IF(C655&lt;&gt;"",C655*$H$8/24,"")</f>
        <v/>
      </c>
      <c r="E655" s="33" t="str">
        <f ca="1">IF(D655&lt;&gt;"",C655*$H$9/24,"")</f>
        <v/>
      </c>
      <c r="F655" s="33" t="str">
        <f ca="1">IF(E655&lt;&gt;"",F654*(1+$H$11-$H$13)^YEARFRAC(B654,B655,1)+D655+E655,"")</f>
        <v/>
      </c>
      <c r="G655" s="33" t="str">
        <f ca="1">IF(E655&lt;&gt;"",F654*((1+$H$11)^YEARFRAC(B654,B655,1)-(1+$H$11-$H$13)^YEARFRAC(B654,B655,1)),"")</f>
        <v/>
      </c>
      <c r="I655" s="30" t="str">
        <f ca="1">IFERROR(IF(YEARFRAC($I$28,DATE(YEAR(I654),MONTH(I654)+1,1))&gt;$H$17,"",DATE(YEAR(I654),MONTH(I654)+1,1)),"")</f>
        <v/>
      </c>
      <c r="J655" s="33" t="str">
        <f ca="1">IF(I655&lt;&gt;"",(J654-K654)*(1+($H$12-$H$13)/12),"")</f>
        <v/>
      </c>
      <c r="K655" s="33" t="str">
        <f ca="1">IF(J655&lt;&gt;"",-PMT(($H$12-$H$13)/12,12*$H$17,$J$28,0,1),"")</f>
        <v/>
      </c>
      <c r="L655" s="33" t="str">
        <f ca="1">IF(K655&lt;&gt;"",J655*$H$13/12,"")</f>
        <v/>
      </c>
    </row>
    <row r="656" spans="2:12" x14ac:dyDescent="0.3">
      <c r="B656" s="30" t="str">
        <f ca="1">IFERROR(IF(YEARFRAC($B$28,IF(DATE(YEAR(B655),MONTH(B655),15)&gt;B655,DATE(YEAR(B655),MONTH(B655),15),DATE(YEAR(B655),MONTH(B655)+1,1)))&gt;$H$16,"",IF(DATE(YEAR(B655),MONTH(B655),15)&gt;B655,DATE(YEAR(B655),MONTH(B655),15),DATE(YEAR(B655),MONTH(B655)+1,1))),"")</f>
        <v/>
      </c>
      <c r="C656" s="33" t="str">
        <f ca="1">IF(B656&lt;&gt;"",IF(AND(MONTH(B656)=1,DAY(B656)=1),C655*(1+$H$10),C655),"")</f>
        <v/>
      </c>
      <c r="D656" s="33" t="str">
        <f ca="1">IF(C656&lt;&gt;"",C656*$H$8/24,"")</f>
        <v/>
      </c>
      <c r="E656" s="33" t="str">
        <f ca="1">IF(D656&lt;&gt;"",C656*$H$9/24,"")</f>
        <v/>
      </c>
      <c r="F656" s="33" t="str">
        <f ca="1">IF(E656&lt;&gt;"",F655*(1+$H$11-$H$13)^YEARFRAC(B655,B656,1)+D656+E656,"")</f>
        <v/>
      </c>
      <c r="G656" s="33" t="str">
        <f ca="1">IF(E656&lt;&gt;"",F655*((1+$H$11)^YEARFRAC(B655,B656,1)-(1+$H$11-$H$13)^YEARFRAC(B655,B656,1)),"")</f>
        <v/>
      </c>
      <c r="I656" s="30" t="str">
        <f ca="1">IFERROR(IF(YEARFRAC($I$28,DATE(YEAR(I655),MONTH(I655)+1,1))&gt;$H$17,"",DATE(YEAR(I655),MONTH(I655)+1,1)),"")</f>
        <v/>
      </c>
      <c r="J656" s="33" t="str">
        <f ca="1">IF(I656&lt;&gt;"",(J655-K655)*(1+($H$12-$H$13)/12),"")</f>
        <v/>
      </c>
      <c r="K656" s="33" t="str">
        <f ca="1">IF(J656&lt;&gt;"",-PMT(($H$12-$H$13)/12,12*$H$17,$J$28,0,1),"")</f>
        <v/>
      </c>
      <c r="L656" s="33" t="str">
        <f ca="1">IF(K656&lt;&gt;"",J656*$H$13/12,"")</f>
        <v/>
      </c>
    </row>
    <row r="657" spans="2:12" x14ac:dyDescent="0.3">
      <c r="B657" s="30" t="str">
        <f ca="1">IFERROR(IF(YEARFRAC($B$28,IF(DATE(YEAR(B656),MONTH(B656),15)&gt;B656,DATE(YEAR(B656),MONTH(B656),15),DATE(YEAR(B656),MONTH(B656)+1,1)))&gt;$H$16,"",IF(DATE(YEAR(B656),MONTH(B656),15)&gt;B656,DATE(YEAR(B656),MONTH(B656),15),DATE(YEAR(B656),MONTH(B656)+1,1))),"")</f>
        <v/>
      </c>
      <c r="C657" s="33" t="str">
        <f ca="1">IF(B657&lt;&gt;"",IF(AND(MONTH(B657)=1,DAY(B657)=1),C656*(1+$H$10),C656),"")</f>
        <v/>
      </c>
      <c r="D657" s="33" t="str">
        <f ca="1">IF(C657&lt;&gt;"",C657*$H$8/24,"")</f>
        <v/>
      </c>
      <c r="E657" s="33" t="str">
        <f ca="1">IF(D657&lt;&gt;"",C657*$H$9/24,"")</f>
        <v/>
      </c>
      <c r="F657" s="33" t="str">
        <f ca="1">IF(E657&lt;&gt;"",F656*(1+$H$11-$H$13)^YEARFRAC(B656,B657,1)+D657+E657,"")</f>
        <v/>
      </c>
      <c r="G657" s="33" t="str">
        <f ca="1">IF(E657&lt;&gt;"",F656*((1+$H$11)^YEARFRAC(B656,B657,1)-(1+$H$11-$H$13)^YEARFRAC(B656,B657,1)),"")</f>
        <v/>
      </c>
      <c r="I657" s="30" t="str">
        <f ca="1">IFERROR(IF(YEARFRAC($I$28,DATE(YEAR(I656),MONTH(I656)+1,1))&gt;$H$17,"",DATE(YEAR(I656),MONTH(I656)+1,1)),"")</f>
        <v/>
      </c>
      <c r="J657" s="33" t="str">
        <f ca="1">IF(I657&lt;&gt;"",(J656-K656)*(1+($H$12-$H$13)/12),"")</f>
        <v/>
      </c>
      <c r="K657" s="33" t="str">
        <f ca="1">IF(J657&lt;&gt;"",-PMT(($H$12-$H$13)/12,12*$H$17,$J$28,0,1),"")</f>
        <v/>
      </c>
      <c r="L657" s="33" t="str">
        <f ca="1">IF(K657&lt;&gt;"",J657*$H$13/12,"")</f>
        <v/>
      </c>
    </row>
    <row r="658" spans="2:12" x14ac:dyDescent="0.3">
      <c r="B658" s="30" t="str">
        <f ca="1">IFERROR(IF(YEARFRAC($B$28,IF(DATE(YEAR(B657),MONTH(B657),15)&gt;B657,DATE(YEAR(B657),MONTH(B657),15),DATE(YEAR(B657),MONTH(B657)+1,1)))&gt;$H$16,"",IF(DATE(YEAR(B657),MONTH(B657),15)&gt;B657,DATE(YEAR(B657),MONTH(B657),15),DATE(YEAR(B657),MONTH(B657)+1,1))),"")</f>
        <v/>
      </c>
      <c r="C658" s="33" t="str">
        <f ca="1">IF(B658&lt;&gt;"",IF(AND(MONTH(B658)=1,DAY(B658)=1),C657*(1+$H$10),C657),"")</f>
        <v/>
      </c>
      <c r="D658" s="33" t="str">
        <f ca="1">IF(C658&lt;&gt;"",C658*$H$8/24,"")</f>
        <v/>
      </c>
      <c r="E658" s="33" t="str">
        <f ca="1">IF(D658&lt;&gt;"",C658*$H$9/24,"")</f>
        <v/>
      </c>
      <c r="F658" s="33" t="str">
        <f ca="1">IF(E658&lt;&gt;"",F657*(1+$H$11-$H$13)^YEARFRAC(B657,B658,1)+D658+E658,"")</f>
        <v/>
      </c>
      <c r="G658" s="33" t="str">
        <f ca="1">IF(E658&lt;&gt;"",F657*((1+$H$11)^YEARFRAC(B657,B658,1)-(1+$H$11-$H$13)^YEARFRAC(B657,B658,1)),"")</f>
        <v/>
      </c>
      <c r="I658" s="30" t="str">
        <f ca="1">IFERROR(IF(YEARFRAC($I$28,DATE(YEAR(I657),MONTH(I657)+1,1))&gt;$H$17,"",DATE(YEAR(I657),MONTH(I657)+1,1)),"")</f>
        <v/>
      </c>
      <c r="J658" s="33" t="str">
        <f ca="1">IF(I658&lt;&gt;"",(J657-K657)*(1+($H$12-$H$13)/12),"")</f>
        <v/>
      </c>
      <c r="K658" s="33" t="str">
        <f ca="1">IF(J658&lt;&gt;"",-PMT(($H$12-$H$13)/12,12*$H$17,$J$28,0,1),"")</f>
        <v/>
      </c>
      <c r="L658" s="33" t="str">
        <f ca="1">IF(K658&lt;&gt;"",J658*$H$13/12,"")</f>
        <v/>
      </c>
    </row>
    <row r="659" spans="2:12" x14ac:dyDescent="0.3">
      <c r="B659" s="30" t="str">
        <f ca="1">IFERROR(IF(YEARFRAC($B$28,IF(DATE(YEAR(B658),MONTH(B658),15)&gt;B658,DATE(YEAR(B658),MONTH(B658),15),DATE(YEAR(B658),MONTH(B658)+1,1)))&gt;$H$16,"",IF(DATE(YEAR(B658),MONTH(B658),15)&gt;B658,DATE(YEAR(B658),MONTH(B658),15),DATE(YEAR(B658),MONTH(B658)+1,1))),"")</f>
        <v/>
      </c>
      <c r="C659" s="33" t="str">
        <f ca="1">IF(B659&lt;&gt;"",IF(AND(MONTH(B659)=1,DAY(B659)=1),C658*(1+$H$10),C658),"")</f>
        <v/>
      </c>
      <c r="D659" s="33" t="str">
        <f ca="1">IF(C659&lt;&gt;"",C659*$H$8/24,"")</f>
        <v/>
      </c>
      <c r="E659" s="33" t="str">
        <f ca="1">IF(D659&lt;&gt;"",C659*$H$9/24,"")</f>
        <v/>
      </c>
      <c r="F659" s="33" t="str">
        <f ca="1">IF(E659&lt;&gt;"",F658*(1+$H$11-$H$13)^YEARFRAC(B658,B659,1)+D659+E659,"")</f>
        <v/>
      </c>
      <c r="G659" s="33" t="str">
        <f ca="1">IF(E659&lt;&gt;"",F658*((1+$H$11)^YEARFRAC(B658,B659,1)-(1+$H$11-$H$13)^YEARFRAC(B658,B659,1)),"")</f>
        <v/>
      </c>
      <c r="I659" s="30" t="str">
        <f ca="1">IFERROR(IF(YEARFRAC($I$28,DATE(YEAR(I658),MONTH(I658)+1,1))&gt;$H$17,"",DATE(YEAR(I658),MONTH(I658)+1,1)),"")</f>
        <v/>
      </c>
      <c r="J659" s="33" t="str">
        <f ca="1">IF(I659&lt;&gt;"",(J658-K658)*(1+($H$12-$H$13)/12),"")</f>
        <v/>
      </c>
      <c r="K659" s="33" t="str">
        <f ca="1">IF(J659&lt;&gt;"",-PMT(($H$12-$H$13)/12,12*$H$17,$J$28,0,1),"")</f>
        <v/>
      </c>
      <c r="L659" s="33" t="str">
        <f ca="1">IF(K659&lt;&gt;"",J659*$H$13/12,"")</f>
        <v/>
      </c>
    </row>
    <row r="660" spans="2:12" x14ac:dyDescent="0.3">
      <c r="B660" s="30" t="str">
        <f ca="1">IFERROR(IF(YEARFRAC($B$28,IF(DATE(YEAR(B659),MONTH(B659),15)&gt;B659,DATE(YEAR(B659),MONTH(B659),15),DATE(YEAR(B659),MONTH(B659)+1,1)))&gt;$H$16,"",IF(DATE(YEAR(B659),MONTH(B659),15)&gt;B659,DATE(YEAR(B659),MONTH(B659),15),DATE(YEAR(B659),MONTH(B659)+1,1))),"")</f>
        <v/>
      </c>
      <c r="C660" s="33" t="str">
        <f ca="1">IF(B660&lt;&gt;"",IF(AND(MONTH(B660)=1,DAY(B660)=1),C659*(1+$H$10),C659),"")</f>
        <v/>
      </c>
      <c r="D660" s="33" t="str">
        <f ca="1">IF(C660&lt;&gt;"",C660*$H$8/24,"")</f>
        <v/>
      </c>
      <c r="E660" s="33" t="str">
        <f ca="1">IF(D660&lt;&gt;"",C660*$H$9/24,"")</f>
        <v/>
      </c>
      <c r="F660" s="33" t="str">
        <f ca="1">IF(E660&lt;&gt;"",F659*(1+$H$11-$H$13)^YEARFRAC(B659,B660,1)+D660+E660,"")</f>
        <v/>
      </c>
      <c r="G660" s="33" t="str">
        <f ca="1">IF(E660&lt;&gt;"",F659*((1+$H$11)^YEARFRAC(B659,B660,1)-(1+$H$11-$H$13)^YEARFRAC(B659,B660,1)),"")</f>
        <v/>
      </c>
      <c r="I660" s="30" t="str">
        <f ca="1">IFERROR(IF(YEARFRAC($I$28,DATE(YEAR(I659),MONTH(I659)+1,1))&gt;$H$17,"",DATE(YEAR(I659),MONTH(I659)+1,1)),"")</f>
        <v/>
      </c>
      <c r="J660" s="33" t="str">
        <f ca="1">IF(I660&lt;&gt;"",(J659-K659)*(1+($H$12-$H$13)/12),"")</f>
        <v/>
      </c>
      <c r="K660" s="33" t="str">
        <f ca="1">IF(J660&lt;&gt;"",-PMT(($H$12-$H$13)/12,12*$H$17,$J$28,0,1),"")</f>
        <v/>
      </c>
      <c r="L660" s="33" t="str">
        <f ca="1">IF(K660&lt;&gt;"",J660*$H$13/12,"")</f>
        <v/>
      </c>
    </row>
    <row r="661" spans="2:12" x14ac:dyDescent="0.3">
      <c r="B661" s="30" t="str">
        <f ca="1">IFERROR(IF(YEARFRAC($B$28,IF(DATE(YEAR(B660),MONTH(B660),15)&gt;B660,DATE(YEAR(B660),MONTH(B660),15),DATE(YEAR(B660),MONTH(B660)+1,1)))&gt;$H$16,"",IF(DATE(YEAR(B660),MONTH(B660),15)&gt;B660,DATE(YEAR(B660),MONTH(B660),15),DATE(YEAR(B660),MONTH(B660)+1,1))),"")</f>
        <v/>
      </c>
      <c r="C661" s="33" t="str">
        <f ca="1">IF(B661&lt;&gt;"",IF(AND(MONTH(B661)=1,DAY(B661)=1),C660*(1+$H$10),C660),"")</f>
        <v/>
      </c>
      <c r="D661" s="33" t="str">
        <f ca="1">IF(C661&lt;&gt;"",C661*$H$8/24,"")</f>
        <v/>
      </c>
      <c r="E661" s="33" t="str">
        <f ca="1">IF(D661&lt;&gt;"",C661*$H$9/24,"")</f>
        <v/>
      </c>
      <c r="F661" s="33" t="str">
        <f ca="1">IF(E661&lt;&gt;"",F660*(1+$H$11-$H$13)^YEARFRAC(B660,B661,1)+D661+E661,"")</f>
        <v/>
      </c>
      <c r="G661" s="33" t="str">
        <f ca="1">IF(E661&lt;&gt;"",F660*((1+$H$11)^YEARFRAC(B660,B661,1)-(1+$H$11-$H$13)^YEARFRAC(B660,B661,1)),"")</f>
        <v/>
      </c>
      <c r="I661" s="30" t="str">
        <f ca="1">IFERROR(IF(YEARFRAC($I$28,DATE(YEAR(I660),MONTH(I660)+1,1))&gt;$H$17,"",DATE(YEAR(I660),MONTH(I660)+1,1)),"")</f>
        <v/>
      </c>
      <c r="J661" s="33" t="str">
        <f ca="1">IF(I661&lt;&gt;"",(J660-K660)*(1+($H$12-$H$13)/12),"")</f>
        <v/>
      </c>
      <c r="K661" s="33" t="str">
        <f ca="1">IF(J661&lt;&gt;"",-PMT(($H$12-$H$13)/12,12*$H$17,$J$28,0,1),"")</f>
        <v/>
      </c>
      <c r="L661" s="33" t="str">
        <f ca="1">IF(K661&lt;&gt;"",J661*$H$13/12,"")</f>
        <v/>
      </c>
    </row>
    <row r="662" spans="2:12" x14ac:dyDescent="0.3">
      <c r="B662" s="30" t="str">
        <f ca="1">IFERROR(IF(YEARFRAC($B$28,IF(DATE(YEAR(B661),MONTH(B661),15)&gt;B661,DATE(YEAR(B661),MONTH(B661),15),DATE(YEAR(B661),MONTH(B661)+1,1)))&gt;$H$16,"",IF(DATE(YEAR(B661),MONTH(B661),15)&gt;B661,DATE(YEAR(B661),MONTH(B661),15),DATE(YEAR(B661),MONTH(B661)+1,1))),"")</f>
        <v/>
      </c>
      <c r="C662" s="33" t="str">
        <f ca="1">IF(B662&lt;&gt;"",IF(AND(MONTH(B662)=1,DAY(B662)=1),C661*(1+$H$10),C661),"")</f>
        <v/>
      </c>
      <c r="D662" s="33" t="str">
        <f ca="1">IF(C662&lt;&gt;"",C662*$H$8/24,"")</f>
        <v/>
      </c>
      <c r="E662" s="33" t="str">
        <f ca="1">IF(D662&lt;&gt;"",C662*$H$9/24,"")</f>
        <v/>
      </c>
      <c r="F662" s="33" t="str">
        <f ca="1">IF(E662&lt;&gt;"",F661*(1+$H$11-$H$13)^YEARFRAC(B661,B662,1)+D662+E662,"")</f>
        <v/>
      </c>
      <c r="G662" s="33" t="str">
        <f ca="1">IF(E662&lt;&gt;"",F661*((1+$H$11)^YEARFRAC(B661,B662,1)-(1+$H$11-$H$13)^YEARFRAC(B661,B662,1)),"")</f>
        <v/>
      </c>
      <c r="I662" s="30" t="str">
        <f ca="1">IFERROR(IF(YEARFRAC($I$28,DATE(YEAR(I661),MONTH(I661)+1,1))&gt;$H$17,"",DATE(YEAR(I661),MONTH(I661)+1,1)),"")</f>
        <v/>
      </c>
      <c r="J662" s="33" t="str">
        <f ca="1">IF(I662&lt;&gt;"",(J661-K661)*(1+($H$12-$H$13)/12),"")</f>
        <v/>
      </c>
      <c r="K662" s="33" t="str">
        <f ca="1">IF(J662&lt;&gt;"",-PMT(($H$12-$H$13)/12,12*$H$17,$J$28,0,1),"")</f>
        <v/>
      </c>
      <c r="L662" s="33" t="str">
        <f ca="1">IF(K662&lt;&gt;"",J662*$H$13/12,"")</f>
        <v/>
      </c>
    </row>
    <row r="663" spans="2:12" x14ac:dyDescent="0.3">
      <c r="B663" s="30" t="str">
        <f ca="1">IFERROR(IF(YEARFRAC($B$28,IF(DATE(YEAR(B662),MONTH(B662),15)&gt;B662,DATE(YEAR(B662),MONTH(B662),15),DATE(YEAR(B662),MONTH(B662)+1,1)))&gt;$H$16,"",IF(DATE(YEAR(B662),MONTH(B662),15)&gt;B662,DATE(YEAR(B662),MONTH(B662),15),DATE(YEAR(B662),MONTH(B662)+1,1))),"")</f>
        <v/>
      </c>
      <c r="C663" s="33" t="str">
        <f ca="1">IF(B663&lt;&gt;"",IF(AND(MONTH(B663)=1,DAY(B663)=1),C662*(1+$H$10),C662),"")</f>
        <v/>
      </c>
      <c r="D663" s="33" t="str">
        <f ca="1">IF(C663&lt;&gt;"",C663*$H$8/24,"")</f>
        <v/>
      </c>
      <c r="E663" s="33" t="str">
        <f ca="1">IF(D663&lt;&gt;"",C663*$H$9/24,"")</f>
        <v/>
      </c>
      <c r="F663" s="33" t="str">
        <f ca="1">IF(E663&lt;&gt;"",F662*(1+$H$11-$H$13)^YEARFRAC(B662,B663,1)+D663+E663,"")</f>
        <v/>
      </c>
      <c r="G663" s="33" t="str">
        <f ca="1">IF(E663&lt;&gt;"",F662*((1+$H$11)^YEARFRAC(B662,B663,1)-(1+$H$11-$H$13)^YEARFRAC(B662,B663,1)),"")</f>
        <v/>
      </c>
      <c r="I663" s="30" t="str">
        <f ca="1">IFERROR(IF(YEARFRAC($I$28,DATE(YEAR(I662),MONTH(I662)+1,1))&gt;$H$17,"",DATE(YEAR(I662),MONTH(I662)+1,1)),"")</f>
        <v/>
      </c>
      <c r="J663" s="33" t="str">
        <f ca="1">IF(I663&lt;&gt;"",(J662-K662)*(1+($H$12-$H$13)/12),"")</f>
        <v/>
      </c>
      <c r="K663" s="33" t="str">
        <f ca="1">IF(J663&lt;&gt;"",-PMT(($H$12-$H$13)/12,12*$H$17,$J$28,0,1),"")</f>
        <v/>
      </c>
      <c r="L663" s="33" t="str">
        <f ca="1">IF(K663&lt;&gt;"",J663*$H$13/12,"")</f>
        <v/>
      </c>
    </row>
    <row r="664" spans="2:12" x14ac:dyDescent="0.3">
      <c r="B664" s="30" t="str">
        <f ca="1">IFERROR(IF(YEARFRAC($B$28,IF(DATE(YEAR(B663),MONTH(B663),15)&gt;B663,DATE(YEAR(B663),MONTH(B663),15),DATE(YEAR(B663),MONTH(B663)+1,1)))&gt;$H$16,"",IF(DATE(YEAR(B663),MONTH(B663),15)&gt;B663,DATE(YEAR(B663),MONTH(B663),15),DATE(YEAR(B663),MONTH(B663)+1,1))),"")</f>
        <v/>
      </c>
      <c r="C664" s="33" t="str">
        <f ca="1">IF(B664&lt;&gt;"",IF(AND(MONTH(B664)=1,DAY(B664)=1),C663*(1+$H$10),C663),"")</f>
        <v/>
      </c>
      <c r="D664" s="33" t="str">
        <f ca="1">IF(C664&lt;&gt;"",C664*$H$8/24,"")</f>
        <v/>
      </c>
      <c r="E664" s="33" t="str">
        <f ca="1">IF(D664&lt;&gt;"",C664*$H$9/24,"")</f>
        <v/>
      </c>
      <c r="F664" s="33" t="str">
        <f ca="1">IF(E664&lt;&gt;"",F663*(1+$H$11-$H$13)^YEARFRAC(B663,B664,1)+D664+E664,"")</f>
        <v/>
      </c>
      <c r="G664" s="33" t="str">
        <f ca="1">IF(E664&lt;&gt;"",F663*((1+$H$11)^YEARFRAC(B663,B664,1)-(1+$H$11-$H$13)^YEARFRAC(B663,B664,1)),"")</f>
        <v/>
      </c>
      <c r="I664" s="30" t="str">
        <f ca="1">IFERROR(IF(YEARFRAC($I$28,DATE(YEAR(I663),MONTH(I663)+1,1))&gt;$H$17,"",DATE(YEAR(I663),MONTH(I663)+1,1)),"")</f>
        <v/>
      </c>
      <c r="J664" s="33" t="str">
        <f ca="1">IF(I664&lt;&gt;"",(J663-K663)*(1+($H$12-$H$13)/12),"")</f>
        <v/>
      </c>
      <c r="K664" s="33" t="str">
        <f ca="1">IF(J664&lt;&gt;"",-PMT(($H$12-$H$13)/12,12*$H$17,$J$28,0,1),"")</f>
        <v/>
      </c>
      <c r="L664" s="33" t="str">
        <f ca="1">IF(K664&lt;&gt;"",J664*$H$13/12,"")</f>
        <v/>
      </c>
    </row>
    <row r="665" spans="2:12" x14ac:dyDescent="0.3">
      <c r="B665" s="30" t="str">
        <f ca="1">IFERROR(IF(YEARFRAC($B$28,IF(DATE(YEAR(B664),MONTH(B664),15)&gt;B664,DATE(YEAR(B664),MONTH(B664),15),DATE(YEAR(B664),MONTH(B664)+1,1)))&gt;$H$16,"",IF(DATE(YEAR(B664),MONTH(B664),15)&gt;B664,DATE(YEAR(B664),MONTH(B664),15),DATE(YEAR(B664),MONTH(B664)+1,1))),"")</f>
        <v/>
      </c>
      <c r="C665" s="33" t="str">
        <f ca="1">IF(B665&lt;&gt;"",IF(AND(MONTH(B665)=1,DAY(B665)=1),C664*(1+$H$10),C664),"")</f>
        <v/>
      </c>
      <c r="D665" s="33" t="str">
        <f ca="1">IF(C665&lt;&gt;"",C665*$H$8/24,"")</f>
        <v/>
      </c>
      <c r="E665" s="33" t="str">
        <f ca="1">IF(D665&lt;&gt;"",C665*$H$9/24,"")</f>
        <v/>
      </c>
      <c r="F665" s="33" t="str">
        <f ca="1">IF(E665&lt;&gt;"",F664*(1+$H$11-$H$13)^YEARFRAC(B664,B665,1)+D665+E665,"")</f>
        <v/>
      </c>
      <c r="G665" s="33" t="str">
        <f ca="1">IF(E665&lt;&gt;"",F664*((1+$H$11)^YEARFRAC(B664,B665,1)-(1+$H$11-$H$13)^YEARFRAC(B664,B665,1)),"")</f>
        <v/>
      </c>
      <c r="I665" s="30" t="str">
        <f ca="1">IFERROR(IF(YEARFRAC($I$28,DATE(YEAR(I664),MONTH(I664)+1,1))&gt;$H$17,"",DATE(YEAR(I664),MONTH(I664)+1,1)),"")</f>
        <v/>
      </c>
      <c r="J665" s="33" t="str">
        <f ca="1">IF(I665&lt;&gt;"",(J664-K664)*(1+($H$12-$H$13)/12),"")</f>
        <v/>
      </c>
      <c r="K665" s="33" t="str">
        <f ca="1">IF(J665&lt;&gt;"",-PMT(($H$12-$H$13)/12,12*$H$17,$J$28,0,1),"")</f>
        <v/>
      </c>
      <c r="L665" s="33" t="str">
        <f ca="1">IF(K665&lt;&gt;"",J665*$H$13/12,"")</f>
        <v/>
      </c>
    </row>
    <row r="666" spans="2:12" x14ac:dyDescent="0.3">
      <c r="B666" s="30" t="str">
        <f ca="1">IFERROR(IF(YEARFRAC($B$28,IF(DATE(YEAR(B665),MONTH(B665),15)&gt;B665,DATE(YEAR(B665),MONTH(B665),15),DATE(YEAR(B665),MONTH(B665)+1,1)))&gt;$H$16,"",IF(DATE(YEAR(B665),MONTH(B665),15)&gt;B665,DATE(YEAR(B665),MONTH(B665),15),DATE(YEAR(B665),MONTH(B665)+1,1))),"")</f>
        <v/>
      </c>
      <c r="C666" s="33" t="str">
        <f ca="1">IF(B666&lt;&gt;"",IF(AND(MONTH(B666)=1,DAY(B666)=1),C665*(1+$H$10),C665),"")</f>
        <v/>
      </c>
      <c r="D666" s="33" t="str">
        <f ca="1">IF(C666&lt;&gt;"",C666*$H$8/24,"")</f>
        <v/>
      </c>
      <c r="E666" s="33" t="str">
        <f ca="1">IF(D666&lt;&gt;"",C666*$H$9/24,"")</f>
        <v/>
      </c>
      <c r="F666" s="33" t="str">
        <f ca="1">IF(E666&lt;&gt;"",F665*(1+$H$11-$H$13)^YEARFRAC(B665,B666,1)+D666+E666,"")</f>
        <v/>
      </c>
      <c r="G666" s="33" t="str">
        <f ca="1">IF(E666&lt;&gt;"",F665*((1+$H$11)^YEARFRAC(B665,B666,1)-(1+$H$11-$H$13)^YEARFRAC(B665,B666,1)),"")</f>
        <v/>
      </c>
      <c r="I666" s="30" t="str">
        <f ca="1">IFERROR(IF(YEARFRAC($I$28,DATE(YEAR(I665),MONTH(I665)+1,1))&gt;$H$17,"",DATE(YEAR(I665),MONTH(I665)+1,1)),"")</f>
        <v/>
      </c>
      <c r="J666" s="33" t="str">
        <f ca="1">IF(I666&lt;&gt;"",(J665-K665)*(1+($H$12-$H$13)/12),"")</f>
        <v/>
      </c>
      <c r="K666" s="33" t="str">
        <f ca="1">IF(J666&lt;&gt;"",-PMT(($H$12-$H$13)/12,12*$H$17,$J$28,0,1),"")</f>
        <v/>
      </c>
      <c r="L666" s="33" t="str">
        <f ca="1">IF(K666&lt;&gt;"",J666*$H$13/12,"")</f>
        <v/>
      </c>
    </row>
    <row r="667" spans="2:12" x14ac:dyDescent="0.3">
      <c r="B667" s="30" t="str">
        <f ca="1">IFERROR(IF(YEARFRAC($B$28,IF(DATE(YEAR(B666),MONTH(B666),15)&gt;B666,DATE(YEAR(B666),MONTH(B666),15),DATE(YEAR(B666),MONTH(B666)+1,1)))&gt;$H$16,"",IF(DATE(YEAR(B666),MONTH(B666),15)&gt;B666,DATE(YEAR(B666),MONTH(B666),15),DATE(YEAR(B666),MONTH(B666)+1,1))),"")</f>
        <v/>
      </c>
      <c r="C667" s="33" t="str">
        <f ca="1">IF(B667&lt;&gt;"",IF(AND(MONTH(B667)=1,DAY(B667)=1),C666*(1+$H$10),C666),"")</f>
        <v/>
      </c>
      <c r="D667" s="33" t="str">
        <f ca="1">IF(C667&lt;&gt;"",C667*$H$8/24,"")</f>
        <v/>
      </c>
      <c r="E667" s="33" t="str">
        <f ca="1">IF(D667&lt;&gt;"",C667*$H$9/24,"")</f>
        <v/>
      </c>
      <c r="F667" s="33" t="str">
        <f ca="1">IF(E667&lt;&gt;"",F666*(1+$H$11-$H$13)^YEARFRAC(B666,B667,1)+D667+E667,"")</f>
        <v/>
      </c>
      <c r="G667" s="33" t="str">
        <f ca="1">IF(E667&lt;&gt;"",F666*((1+$H$11)^YEARFRAC(B666,B667,1)-(1+$H$11-$H$13)^YEARFRAC(B666,B667,1)),"")</f>
        <v/>
      </c>
      <c r="I667" s="30" t="str">
        <f ca="1">IFERROR(IF(YEARFRAC($I$28,DATE(YEAR(I666),MONTH(I666)+1,1))&gt;$H$17,"",DATE(YEAR(I666),MONTH(I666)+1,1)),"")</f>
        <v/>
      </c>
      <c r="J667" s="33" t="str">
        <f ca="1">IF(I667&lt;&gt;"",(J666-K666)*(1+($H$12-$H$13)/12),"")</f>
        <v/>
      </c>
      <c r="K667" s="33" t="str">
        <f ca="1">IF(J667&lt;&gt;"",-PMT(($H$12-$H$13)/12,12*$H$17,$J$28,0,1),"")</f>
        <v/>
      </c>
      <c r="L667" s="33" t="str">
        <f ca="1">IF(K667&lt;&gt;"",J667*$H$13/12,"")</f>
        <v/>
      </c>
    </row>
    <row r="668" spans="2:12" x14ac:dyDescent="0.3">
      <c r="B668" s="30" t="str">
        <f ca="1">IFERROR(IF(YEARFRAC($B$28,IF(DATE(YEAR(B667),MONTH(B667),15)&gt;B667,DATE(YEAR(B667),MONTH(B667),15),DATE(YEAR(B667),MONTH(B667)+1,1)))&gt;$H$16,"",IF(DATE(YEAR(B667),MONTH(B667),15)&gt;B667,DATE(YEAR(B667),MONTH(B667),15),DATE(YEAR(B667),MONTH(B667)+1,1))),"")</f>
        <v/>
      </c>
      <c r="C668" s="33" t="str">
        <f ca="1">IF(B668&lt;&gt;"",IF(AND(MONTH(B668)=1,DAY(B668)=1),C667*(1+$H$10),C667),"")</f>
        <v/>
      </c>
      <c r="D668" s="33" t="str">
        <f ca="1">IF(C668&lt;&gt;"",C668*$H$8/24,"")</f>
        <v/>
      </c>
      <c r="E668" s="33" t="str">
        <f ca="1">IF(D668&lt;&gt;"",C668*$H$9/24,"")</f>
        <v/>
      </c>
      <c r="F668" s="33" t="str">
        <f ca="1">IF(E668&lt;&gt;"",F667*(1+$H$11-$H$13)^YEARFRAC(B667,B668,1)+D668+E668,"")</f>
        <v/>
      </c>
      <c r="G668" s="33" t="str">
        <f ca="1">IF(E668&lt;&gt;"",F667*((1+$H$11)^YEARFRAC(B667,B668,1)-(1+$H$11-$H$13)^YEARFRAC(B667,B668,1)),"")</f>
        <v/>
      </c>
      <c r="I668" s="30" t="str">
        <f ca="1">IFERROR(IF(YEARFRAC($I$28,DATE(YEAR(I667),MONTH(I667)+1,1))&gt;$H$17,"",DATE(YEAR(I667),MONTH(I667)+1,1)),"")</f>
        <v/>
      </c>
      <c r="J668" s="33" t="str">
        <f ca="1">IF(I668&lt;&gt;"",(J667-K667)*(1+($H$12-$H$13)/12),"")</f>
        <v/>
      </c>
      <c r="K668" s="33" t="str">
        <f ca="1">IF(J668&lt;&gt;"",-PMT(($H$12-$H$13)/12,12*$H$17,$J$28,0,1),"")</f>
        <v/>
      </c>
      <c r="L668" s="33" t="str">
        <f ca="1">IF(K668&lt;&gt;"",J668*$H$13/12,"")</f>
        <v/>
      </c>
    </row>
    <row r="669" spans="2:12" x14ac:dyDescent="0.3">
      <c r="B669" s="30" t="str">
        <f ca="1">IFERROR(IF(YEARFRAC($B$28,IF(DATE(YEAR(B668),MONTH(B668),15)&gt;B668,DATE(YEAR(B668),MONTH(B668),15),DATE(YEAR(B668),MONTH(B668)+1,1)))&gt;$H$16,"",IF(DATE(YEAR(B668),MONTH(B668),15)&gt;B668,DATE(YEAR(B668),MONTH(B668),15),DATE(YEAR(B668),MONTH(B668)+1,1))),"")</f>
        <v/>
      </c>
      <c r="C669" s="33" t="str">
        <f ca="1">IF(B669&lt;&gt;"",IF(AND(MONTH(B669)=1,DAY(B669)=1),C668*(1+$H$10),C668),"")</f>
        <v/>
      </c>
      <c r="D669" s="33" t="str">
        <f ca="1">IF(C669&lt;&gt;"",C669*$H$8/24,"")</f>
        <v/>
      </c>
      <c r="E669" s="33" t="str">
        <f ca="1">IF(D669&lt;&gt;"",C669*$H$9/24,"")</f>
        <v/>
      </c>
      <c r="F669" s="33" t="str">
        <f ca="1">IF(E669&lt;&gt;"",F668*(1+$H$11-$H$13)^YEARFRAC(B668,B669,1)+D669+E669,"")</f>
        <v/>
      </c>
      <c r="G669" s="33" t="str">
        <f ca="1">IF(E669&lt;&gt;"",F668*((1+$H$11)^YEARFRAC(B668,B669,1)-(1+$H$11-$H$13)^YEARFRAC(B668,B669,1)),"")</f>
        <v/>
      </c>
      <c r="I669" s="30" t="str">
        <f ca="1">IFERROR(IF(YEARFRAC($I$28,DATE(YEAR(I668),MONTH(I668)+1,1))&gt;$H$17,"",DATE(YEAR(I668),MONTH(I668)+1,1)),"")</f>
        <v/>
      </c>
      <c r="J669" s="33" t="str">
        <f ca="1">IF(I669&lt;&gt;"",(J668-K668)*(1+($H$12-$H$13)/12),"")</f>
        <v/>
      </c>
      <c r="K669" s="33" t="str">
        <f ca="1">IF(J669&lt;&gt;"",-PMT(($H$12-$H$13)/12,12*$H$17,$J$28,0,1),"")</f>
        <v/>
      </c>
      <c r="L669" s="33" t="str">
        <f ca="1">IF(K669&lt;&gt;"",J669*$H$13/12,"")</f>
        <v/>
      </c>
    </row>
    <row r="670" spans="2:12" x14ac:dyDescent="0.3">
      <c r="B670" s="30" t="str">
        <f ca="1">IFERROR(IF(YEARFRAC($B$28,IF(DATE(YEAR(B669),MONTH(B669),15)&gt;B669,DATE(YEAR(B669),MONTH(B669),15),DATE(YEAR(B669),MONTH(B669)+1,1)))&gt;$H$16,"",IF(DATE(YEAR(B669),MONTH(B669),15)&gt;B669,DATE(YEAR(B669),MONTH(B669),15),DATE(YEAR(B669),MONTH(B669)+1,1))),"")</f>
        <v/>
      </c>
      <c r="C670" s="33" t="str">
        <f ca="1">IF(B670&lt;&gt;"",IF(AND(MONTH(B670)=1,DAY(B670)=1),C669*(1+$H$10),C669),"")</f>
        <v/>
      </c>
      <c r="D670" s="33" t="str">
        <f ca="1">IF(C670&lt;&gt;"",C670*$H$8/24,"")</f>
        <v/>
      </c>
      <c r="E670" s="33" t="str">
        <f ca="1">IF(D670&lt;&gt;"",C670*$H$9/24,"")</f>
        <v/>
      </c>
      <c r="F670" s="33" t="str">
        <f ca="1">IF(E670&lt;&gt;"",F669*(1+$H$11-$H$13)^YEARFRAC(B669,B670,1)+D670+E670,"")</f>
        <v/>
      </c>
      <c r="G670" s="33" t="str">
        <f ca="1">IF(E670&lt;&gt;"",F669*((1+$H$11)^YEARFRAC(B669,B670,1)-(1+$H$11-$H$13)^YEARFRAC(B669,B670,1)),"")</f>
        <v/>
      </c>
      <c r="I670" s="30" t="str">
        <f ca="1">IFERROR(IF(YEARFRAC($I$28,DATE(YEAR(I669),MONTH(I669)+1,1))&gt;$H$17,"",DATE(YEAR(I669),MONTH(I669)+1,1)),"")</f>
        <v/>
      </c>
      <c r="J670" s="33" t="str">
        <f ca="1">IF(I670&lt;&gt;"",(J669-K669)*(1+($H$12-$H$13)/12),"")</f>
        <v/>
      </c>
      <c r="K670" s="33" t="str">
        <f ca="1">IF(J670&lt;&gt;"",-PMT(($H$12-$H$13)/12,12*$H$17,$J$28,0,1),"")</f>
        <v/>
      </c>
      <c r="L670" s="33" t="str">
        <f ca="1">IF(K670&lt;&gt;"",J670*$H$13/12,"")</f>
        <v/>
      </c>
    </row>
    <row r="671" spans="2:12" x14ac:dyDescent="0.3">
      <c r="B671" s="30" t="str">
        <f ca="1">IFERROR(IF(YEARFRAC($B$28,IF(DATE(YEAR(B670),MONTH(B670),15)&gt;B670,DATE(YEAR(B670),MONTH(B670),15),DATE(YEAR(B670),MONTH(B670)+1,1)))&gt;$H$16,"",IF(DATE(YEAR(B670),MONTH(B670),15)&gt;B670,DATE(YEAR(B670),MONTH(B670),15),DATE(YEAR(B670),MONTH(B670)+1,1))),"")</f>
        <v/>
      </c>
      <c r="C671" s="33" t="str">
        <f ca="1">IF(B671&lt;&gt;"",IF(AND(MONTH(B671)=1,DAY(B671)=1),C670*(1+$H$10),C670),"")</f>
        <v/>
      </c>
      <c r="D671" s="33" t="str">
        <f ca="1">IF(C671&lt;&gt;"",C671*$H$8/24,"")</f>
        <v/>
      </c>
      <c r="E671" s="33" t="str">
        <f ca="1">IF(D671&lt;&gt;"",C671*$H$9/24,"")</f>
        <v/>
      </c>
      <c r="F671" s="33" t="str">
        <f ca="1">IF(E671&lt;&gt;"",F670*(1+$H$11-$H$13)^YEARFRAC(B670,B671,1)+D671+E671,"")</f>
        <v/>
      </c>
      <c r="G671" s="33" t="str">
        <f ca="1">IF(E671&lt;&gt;"",F670*((1+$H$11)^YEARFRAC(B670,B671,1)-(1+$H$11-$H$13)^YEARFRAC(B670,B671,1)),"")</f>
        <v/>
      </c>
      <c r="I671" s="30" t="str">
        <f ca="1">IFERROR(IF(YEARFRAC($I$28,DATE(YEAR(I670),MONTH(I670)+1,1))&gt;$H$17,"",DATE(YEAR(I670),MONTH(I670)+1,1)),"")</f>
        <v/>
      </c>
      <c r="J671" s="33" t="str">
        <f ca="1">IF(I671&lt;&gt;"",(J670-K670)*(1+($H$12-$H$13)/12),"")</f>
        <v/>
      </c>
      <c r="K671" s="33" t="str">
        <f ca="1">IF(J671&lt;&gt;"",-PMT(($H$12-$H$13)/12,12*$H$17,$J$28,0,1),"")</f>
        <v/>
      </c>
      <c r="L671" s="33" t="str">
        <f ca="1">IF(K671&lt;&gt;"",J671*$H$13/12,"")</f>
        <v/>
      </c>
    </row>
    <row r="672" spans="2:12" x14ac:dyDescent="0.3">
      <c r="B672" s="30" t="str">
        <f ca="1">IFERROR(IF(YEARFRAC($B$28,IF(DATE(YEAR(B671),MONTH(B671),15)&gt;B671,DATE(YEAR(B671),MONTH(B671),15),DATE(YEAR(B671),MONTH(B671)+1,1)))&gt;$H$16,"",IF(DATE(YEAR(B671),MONTH(B671),15)&gt;B671,DATE(YEAR(B671),MONTH(B671),15),DATE(YEAR(B671),MONTH(B671)+1,1))),"")</f>
        <v/>
      </c>
      <c r="C672" s="33" t="str">
        <f ca="1">IF(B672&lt;&gt;"",IF(AND(MONTH(B672)=1,DAY(B672)=1),C671*(1+$H$10),C671),"")</f>
        <v/>
      </c>
      <c r="D672" s="33" t="str">
        <f ca="1">IF(C672&lt;&gt;"",C672*$H$8/24,"")</f>
        <v/>
      </c>
      <c r="E672" s="33" t="str">
        <f ca="1">IF(D672&lt;&gt;"",C672*$H$9/24,"")</f>
        <v/>
      </c>
      <c r="F672" s="33" t="str">
        <f ca="1">IF(E672&lt;&gt;"",F671*(1+$H$11-$H$13)^YEARFRAC(B671,B672,1)+D672+E672,"")</f>
        <v/>
      </c>
      <c r="G672" s="33" t="str">
        <f ca="1">IF(E672&lt;&gt;"",F671*((1+$H$11)^YEARFRAC(B671,B672,1)-(1+$H$11-$H$13)^YEARFRAC(B671,B672,1)),"")</f>
        <v/>
      </c>
      <c r="I672" s="30" t="str">
        <f ca="1">IFERROR(IF(YEARFRAC($I$28,DATE(YEAR(I671),MONTH(I671)+1,1))&gt;$H$17,"",DATE(YEAR(I671),MONTH(I671)+1,1)),"")</f>
        <v/>
      </c>
      <c r="J672" s="33" t="str">
        <f ca="1">IF(I672&lt;&gt;"",(J671-K671)*(1+($H$12-$H$13)/12),"")</f>
        <v/>
      </c>
      <c r="K672" s="33" t="str">
        <f ca="1">IF(J672&lt;&gt;"",-PMT(($H$12-$H$13)/12,12*$H$17,$J$28,0,1),"")</f>
        <v/>
      </c>
      <c r="L672" s="33" t="str">
        <f ca="1">IF(K672&lt;&gt;"",J672*$H$13/12,"")</f>
        <v/>
      </c>
    </row>
    <row r="673" spans="2:12" x14ac:dyDescent="0.3">
      <c r="B673" s="30" t="str">
        <f ca="1">IFERROR(IF(YEARFRAC($B$28,IF(DATE(YEAR(B672),MONTH(B672),15)&gt;B672,DATE(YEAR(B672),MONTH(B672),15),DATE(YEAR(B672),MONTH(B672)+1,1)))&gt;$H$16,"",IF(DATE(YEAR(B672),MONTH(B672),15)&gt;B672,DATE(YEAR(B672),MONTH(B672),15),DATE(YEAR(B672),MONTH(B672)+1,1))),"")</f>
        <v/>
      </c>
      <c r="C673" s="33" t="str">
        <f ca="1">IF(B673&lt;&gt;"",IF(AND(MONTH(B673)=1,DAY(B673)=1),C672*(1+$H$10),C672),"")</f>
        <v/>
      </c>
      <c r="D673" s="33" t="str">
        <f ca="1">IF(C673&lt;&gt;"",C673*$H$8/24,"")</f>
        <v/>
      </c>
      <c r="E673" s="33" t="str">
        <f ca="1">IF(D673&lt;&gt;"",C673*$H$9/24,"")</f>
        <v/>
      </c>
      <c r="F673" s="33" t="str">
        <f ca="1">IF(E673&lt;&gt;"",F672*(1+$H$11-$H$13)^YEARFRAC(B672,B673,1)+D673+E673,"")</f>
        <v/>
      </c>
      <c r="G673" s="33" t="str">
        <f ca="1">IF(E673&lt;&gt;"",F672*((1+$H$11)^YEARFRAC(B672,B673,1)-(1+$H$11-$H$13)^YEARFRAC(B672,B673,1)),"")</f>
        <v/>
      </c>
      <c r="I673" s="30" t="str">
        <f ca="1">IFERROR(IF(YEARFRAC($I$28,DATE(YEAR(I672),MONTH(I672)+1,1))&gt;$H$17,"",DATE(YEAR(I672),MONTH(I672)+1,1)),"")</f>
        <v/>
      </c>
      <c r="J673" s="33" t="str">
        <f ca="1">IF(I673&lt;&gt;"",(J672-K672)*(1+($H$12-$H$13)/12),"")</f>
        <v/>
      </c>
      <c r="K673" s="33" t="str">
        <f ca="1">IF(J673&lt;&gt;"",-PMT(($H$12-$H$13)/12,12*$H$17,$J$28,0,1),"")</f>
        <v/>
      </c>
      <c r="L673" s="33" t="str">
        <f ca="1">IF(K673&lt;&gt;"",J673*$H$13/12,"")</f>
        <v/>
      </c>
    </row>
    <row r="674" spans="2:12" x14ac:dyDescent="0.3">
      <c r="B674" s="30" t="str">
        <f ca="1">IFERROR(IF(YEARFRAC($B$28,IF(DATE(YEAR(B673),MONTH(B673),15)&gt;B673,DATE(YEAR(B673),MONTH(B673),15),DATE(YEAR(B673),MONTH(B673)+1,1)))&gt;$H$16,"",IF(DATE(YEAR(B673),MONTH(B673),15)&gt;B673,DATE(YEAR(B673),MONTH(B673),15),DATE(YEAR(B673),MONTH(B673)+1,1))),"")</f>
        <v/>
      </c>
      <c r="C674" s="33" t="str">
        <f ca="1">IF(B674&lt;&gt;"",IF(AND(MONTH(B674)=1,DAY(B674)=1),C673*(1+$H$10),C673),"")</f>
        <v/>
      </c>
      <c r="D674" s="33" t="str">
        <f ca="1">IF(C674&lt;&gt;"",C674*$H$8/24,"")</f>
        <v/>
      </c>
      <c r="E674" s="33" t="str">
        <f ca="1">IF(D674&lt;&gt;"",C674*$H$9/24,"")</f>
        <v/>
      </c>
      <c r="F674" s="33" t="str">
        <f ca="1">IF(E674&lt;&gt;"",F673*(1+$H$11-$H$13)^YEARFRAC(B673,B674,1)+D674+E674,"")</f>
        <v/>
      </c>
      <c r="G674" s="33" t="str">
        <f ca="1">IF(E674&lt;&gt;"",F673*((1+$H$11)^YEARFRAC(B673,B674,1)-(1+$H$11-$H$13)^YEARFRAC(B673,B674,1)),"")</f>
        <v/>
      </c>
      <c r="I674" s="30" t="str">
        <f ca="1">IFERROR(IF(YEARFRAC($I$28,DATE(YEAR(I673),MONTH(I673)+1,1))&gt;$H$17,"",DATE(YEAR(I673),MONTH(I673)+1,1)),"")</f>
        <v/>
      </c>
      <c r="J674" s="33" t="str">
        <f ca="1">IF(I674&lt;&gt;"",(J673-K673)*(1+($H$12-$H$13)/12),"")</f>
        <v/>
      </c>
      <c r="K674" s="33" t="str">
        <f ca="1">IF(J674&lt;&gt;"",-PMT(($H$12-$H$13)/12,12*$H$17,$J$28,0,1),"")</f>
        <v/>
      </c>
      <c r="L674" s="33" t="str">
        <f ca="1">IF(K674&lt;&gt;"",J674*$H$13/12,"")</f>
        <v/>
      </c>
    </row>
    <row r="675" spans="2:12" x14ac:dyDescent="0.3">
      <c r="B675" s="30" t="str">
        <f ca="1">IFERROR(IF(YEARFRAC($B$28,IF(DATE(YEAR(B674),MONTH(B674),15)&gt;B674,DATE(YEAR(B674),MONTH(B674),15),DATE(YEAR(B674),MONTH(B674)+1,1)))&gt;$H$16,"",IF(DATE(YEAR(B674),MONTH(B674),15)&gt;B674,DATE(YEAR(B674),MONTH(B674),15),DATE(YEAR(B674),MONTH(B674)+1,1))),"")</f>
        <v/>
      </c>
      <c r="C675" s="33" t="str">
        <f ca="1">IF(B675&lt;&gt;"",IF(AND(MONTH(B675)=1,DAY(B675)=1),C674*(1+$H$10),C674),"")</f>
        <v/>
      </c>
      <c r="D675" s="33" t="str">
        <f ca="1">IF(C675&lt;&gt;"",C675*$H$8/24,"")</f>
        <v/>
      </c>
      <c r="E675" s="33" t="str">
        <f ca="1">IF(D675&lt;&gt;"",C675*$H$9/24,"")</f>
        <v/>
      </c>
      <c r="F675" s="33" t="str">
        <f ca="1">IF(E675&lt;&gt;"",F674*(1+$H$11-$H$13)^YEARFRAC(B674,B675,1)+D675+E675,"")</f>
        <v/>
      </c>
      <c r="G675" s="33" t="str">
        <f ca="1">IF(E675&lt;&gt;"",F674*((1+$H$11)^YEARFRAC(B674,B675,1)-(1+$H$11-$H$13)^YEARFRAC(B674,B675,1)),"")</f>
        <v/>
      </c>
      <c r="I675" s="30" t="str">
        <f ca="1">IFERROR(IF(YEARFRAC($I$28,DATE(YEAR(I674),MONTH(I674)+1,1))&gt;$H$17,"",DATE(YEAR(I674),MONTH(I674)+1,1)),"")</f>
        <v/>
      </c>
      <c r="J675" s="33" t="str">
        <f ca="1">IF(I675&lt;&gt;"",(J674-K674)*(1+($H$12-$H$13)/12),"")</f>
        <v/>
      </c>
      <c r="K675" s="33" t="str">
        <f ca="1">IF(J675&lt;&gt;"",-PMT(($H$12-$H$13)/12,12*$H$17,$J$28,0,1),"")</f>
        <v/>
      </c>
      <c r="L675" s="33" t="str">
        <f ca="1">IF(K675&lt;&gt;"",J675*$H$13/12,"")</f>
        <v/>
      </c>
    </row>
    <row r="676" spans="2:12" x14ac:dyDescent="0.3">
      <c r="B676" s="30" t="str">
        <f ca="1">IFERROR(IF(YEARFRAC($B$28,IF(DATE(YEAR(B675),MONTH(B675),15)&gt;B675,DATE(YEAR(B675),MONTH(B675),15),DATE(YEAR(B675),MONTH(B675)+1,1)))&gt;$H$16,"",IF(DATE(YEAR(B675),MONTH(B675),15)&gt;B675,DATE(YEAR(B675),MONTH(B675),15),DATE(YEAR(B675),MONTH(B675)+1,1))),"")</f>
        <v/>
      </c>
      <c r="C676" s="33" t="str">
        <f ca="1">IF(B676&lt;&gt;"",IF(AND(MONTH(B676)=1,DAY(B676)=1),C675*(1+$H$10),C675),"")</f>
        <v/>
      </c>
      <c r="D676" s="33" t="str">
        <f ca="1">IF(C676&lt;&gt;"",C676*$H$8/24,"")</f>
        <v/>
      </c>
      <c r="E676" s="33" t="str">
        <f ca="1">IF(D676&lt;&gt;"",C676*$H$9/24,"")</f>
        <v/>
      </c>
      <c r="F676" s="33" t="str">
        <f ca="1">IF(E676&lt;&gt;"",F675*(1+$H$11-$H$13)^YEARFRAC(B675,B676,1)+D676+E676,"")</f>
        <v/>
      </c>
      <c r="G676" s="33" t="str">
        <f ca="1">IF(E676&lt;&gt;"",F675*((1+$H$11)^YEARFRAC(B675,B676,1)-(1+$H$11-$H$13)^YEARFRAC(B675,B676,1)),"")</f>
        <v/>
      </c>
      <c r="I676" s="30" t="str">
        <f ca="1">IFERROR(IF(YEARFRAC($I$28,DATE(YEAR(I675),MONTH(I675)+1,1))&gt;$H$17,"",DATE(YEAR(I675),MONTH(I675)+1,1)),"")</f>
        <v/>
      </c>
      <c r="J676" s="33" t="str">
        <f ca="1">IF(I676&lt;&gt;"",(J675-K675)*(1+($H$12-$H$13)/12),"")</f>
        <v/>
      </c>
      <c r="K676" s="33" t="str">
        <f ca="1">IF(J676&lt;&gt;"",-PMT(($H$12-$H$13)/12,12*$H$17,$J$28,0,1),"")</f>
        <v/>
      </c>
      <c r="L676" s="33" t="str">
        <f ca="1">IF(K676&lt;&gt;"",J676*$H$13/12,"")</f>
        <v/>
      </c>
    </row>
    <row r="677" spans="2:12" x14ac:dyDescent="0.3">
      <c r="B677" s="30" t="str">
        <f ca="1">IFERROR(IF(YEARFRAC($B$28,IF(DATE(YEAR(B676),MONTH(B676),15)&gt;B676,DATE(YEAR(B676),MONTH(B676),15),DATE(YEAR(B676),MONTH(B676)+1,1)))&gt;$H$16,"",IF(DATE(YEAR(B676),MONTH(B676),15)&gt;B676,DATE(YEAR(B676),MONTH(B676),15),DATE(YEAR(B676),MONTH(B676)+1,1))),"")</f>
        <v/>
      </c>
      <c r="C677" s="33" t="str">
        <f ca="1">IF(B677&lt;&gt;"",IF(AND(MONTH(B677)=1,DAY(B677)=1),C676*(1+$H$10),C676),"")</f>
        <v/>
      </c>
      <c r="D677" s="33" t="str">
        <f ca="1">IF(C677&lt;&gt;"",C677*$H$8/24,"")</f>
        <v/>
      </c>
      <c r="E677" s="33" t="str">
        <f ca="1">IF(D677&lt;&gt;"",C677*$H$9/24,"")</f>
        <v/>
      </c>
      <c r="F677" s="33" t="str">
        <f ca="1">IF(E677&lt;&gt;"",F676*(1+$H$11-$H$13)^YEARFRAC(B676,B677,1)+D677+E677,"")</f>
        <v/>
      </c>
      <c r="G677" s="33" t="str">
        <f ca="1">IF(E677&lt;&gt;"",F676*((1+$H$11)^YEARFRAC(B676,B677,1)-(1+$H$11-$H$13)^YEARFRAC(B676,B677,1)),"")</f>
        <v/>
      </c>
      <c r="I677" s="30" t="str">
        <f ca="1">IFERROR(IF(YEARFRAC($I$28,DATE(YEAR(I676),MONTH(I676)+1,1))&gt;$H$17,"",DATE(YEAR(I676),MONTH(I676)+1,1)),"")</f>
        <v/>
      </c>
      <c r="J677" s="33" t="str">
        <f ca="1">IF(I677&lt;&gt;"",(J676-K676)*(1+($H$12-$H$13)/12),"")</f>
        <v/>
      </c>
      <c r="K677" s="33" t="str">
        <f ca="1">IF(J677&lt;&gt;"",-PMT(($H$12-$H$13)/12,12*$H$17,$J$28,0,1),"")</f>
        <v/>
      </c>
      <c r="L677" s="33" t="str">
        <f ca="1">IF(K677&lt;&gt;"",J677*$H$13/12,"")</f>
        <v/>
      </c>
    </row>
    <row r="678" spans="2:12" x14ac:dyDescent="0.3">
      <c r="B678" s="30" t="str">
        <f ca="1">IFERROR(IF(YEARFRAC($B$28,IF(DATE(YEAR(B677),MONTH(B677),15)&gt;B677,DATE(YEAR(B677),MONTH(B677),15),DATE(YEAR(B677),MONTH(B677)+1,1)))&gt;$H$16,"",IF(DATE(YEAR(B677),MONTH(B677),15)&gt;B677,DATE(YEAR(B677),MONTH(B677),15),DATE(YEAR(B677),MONTH(B677)+1,1))),"")</f>
        <v/>
      </c>
      <c r="C678" s="33" t="str">
        <f ca="1">IF(B678&lt;&gt;"",IF(AND(MONTH(B678)=1,DAY(B678)=1),C677*(1+$H$10),C677),"")</f>
        <v/>
      </c>
      <c r="D678" s="33" t="str">
        <f ca="1">IF(C678&lt;&gt;"",C678*$H$8/24,"")</f>
        <v/>
      </c>
      <c r="E678" s="33" t="str">
        <f ca="1">IF(D678&lt;&gt;"",C678*$H$9/24,"")</f>
        <v/>
      </c>
      <c r="F678" s="33" t="str">
        <f ca="1">IF(E678&lt;&gt;"",F677*(1+$H$11-$H$13)^YEARFRAC(B677,B678,1)+D678+E678,"")</f>
        <v/>
      </c>
      <c r="G678" s="33" t="str">
        <f ca="1">IF(E678&lt;&gt;"",F677*((1+$H$11)^YEARFRAC(B677,B678,1)-(1+$H$11-$H$13)^YEARFRAC(B677,B678,1)),"")</f>
        <v/>
      </c>
      <c r="I678" s="30" t="str">
        <f ca="1">IFERROR(IF(YEARFRAC($I$28,DATE(YEAR(I677),MONTH(I677)+1,1))&gt;$H$17,"",DATE(YEAR(I677),MONTH(I677)+1,1)),"")</f>
        <v/>
      </c>
      <c r="J678" s="33" t="str">
        <f ca="1">IF(I678&lt;&gt;"",(J677-K677)*(1+($H$12-$H$13)/12),"")</f>
        <v/>
      </c>
      <c r="K678" s="33" t="str">
        <f ca="1">IF(J678&lt;&gt;"",-PMT(($H$12-$H$13)/12,12*$H$17,$J$28,0,1),"")</f>
        <v/>
      </c>
      <c r="L678" s="33" t="str">
        <f ca="1">IF(K678&lt;&gt;"",J678*$H$13/12,"")</f>
        <v/>
      </c>
    </row>
    <row r="679" spans="2:12" x14ac:dyDescent="0.3">
      <c r="B679" s="30" t="str">
        <f ca="1">IFERROR(IF(YEARFRAC($B$28,IF(DATE(YEAR(B678),MONTH(B678),15)&gt;B678,DATE(YEAR(B678),MONTH(B678),15),DATE(YEAR(B678),MONTH(B678)+1,1)))&gt;$H$16,"",IF(DATE(YEAR(B678),MONTH(B678),15)&gt;B678,DATE(YEAR(B678),MONTH(B678),15),DATE(YEAR(B678),MONTH(B678)+1,1))),"")</f>
        <v/>
      </c>
      <c r="C679" s="33" t="str">
        <f ca="1">IF(B679&lt;&gt;"",IF(AND(MONTH(B679)=1,DAY(B679)=1),C678*(1+$H$10),C678),"")</f>
        <v/>
      </c>
      <c r="D679" s="33" t="str">
        <f ca="1">IF(C679&lt;&gt;"",C679*$H$8/24,"")</f>
        <v/>
      </c>
      <c r="E679" s="33" t="str">
        <f ca="1">IF(D679&lt;&gt;"",C679*$H$9/24,"")</f>
        <v/>
      </c>
      <c r="F679" s="33" t="str">
        <f ca="1">IF(E679&lt;&gt;"",F678*(1+$H$11-$H$13)^YEARFRAC(B678,B679,1)+D679+E679,"")</f>
        <v/>
      </c>
      <c r="G679" s="33" t="str">
        <f ca="1">IF(E679&lt;&gt;"",F678*((1+$H$11)^YEARFRAC(B678,B679,1)-(1+$H$11-$H$13)^YEARFRAC(B678,B679,1)),"")</f>
        <v/>
      </c>
      <c r="I679" s="30" t="str">
        <f ca="1">IFERROR(IF(YEARFRAC($I$28,DATE(YEAR(I678),MONTH(I678)+1,1))&gt;$H$17,"",DATE(YEAR(I678),MONTH(I678)+1,1)),"")</f>
        <v/>
      </c>
      <c r="J679" s="33" t="str">
        <f ca="1">IF(I679&lt;&gt;"",(J678-K678)*(1+($H$12-$H$13)/12),"")</f>
        <v/>
      </c>
      <c r="K679" s="33" t="str">
        <f ca="1">IF(J679&lt;&gt;"",-PMT(($H$12-$H$13)/12,12*$H$17,$J$28,0,1),"")</f>
        <v/>
      </c>
      <c r="L679" s="33" t="str">
        <f ca="1">IF(K679&lt;&gt;"",J679*$H$13/12,"")</f>
        <v/>
      </c>
    </row>
    <row r="680" spans="2:12" x14ac:dyDescent="0.3">
      <c r="B680" s="30" t="str">
        <f ca="1">IFERROR(IF(YEARFRAC($B$28,IF(DATE(YEAR(B679),MONTH(B679),15)&gt;B679,DATE(YEAR(B679),MONTH(B679),15),DATE(YEAR(B679),MONTH(B679)+1,1)))&gt;$H$16,"",IF(DATE(YEAR(B679),MONTH(B679),15)&gt;B679,DATE(YEAR(B679),MONTH(B679),15),DATE(YEAR(B679),MONTH(B679)+1,1))),"")</f>
        <v/>
      </c>
      <c r="C680" s="33" t="str">
        <f ca="1">IF(B680&lt;&gt;"",IF(AND(MONTH(B680)=1,DAY(B680)=1),C679*(1+$H$10),C679),"")</f>
        <v/>
      </c>
      <c r="D680" s="33" t="str">
        <f ca="1">IF(C680&lt;&gt;"",C680*$H$8/24,"")</f>
        <v/>
      </c>
      <c r="E680" s="33" t="str">
        <f ca="1">IF(D680&lt;&gt;"",C680*$H$9/24,"")</f>
        <v/>
      </c>
      <c r="F680" s="33" t="str">
        <f ca="1">IF(E680&lt;&gt;"",F679*(1+$H$11-$H$13)^YEARFRAC(B679,B680,1)+D680+E680,"")</f>
        <v/>
      </c>
      <c r="G680" s="33" t="str">
        <f ca="1">IF(E680&lt;&gt;"",F679*((1+$H$11)^YEARFRAC(B679,B680,1)-(1+$H$11-$H$13)^YEARFRAC(B679,B680,1)),"")</f>
        <v/>
      </c>
      <c r="I680" s="30" t="str">
        <f ca="1">IFERROR(IF(YEARFRAC($I$28,DATE(YEAR(I679),MONTH(I679)+1,1))&gt;$H$17,"",DATE(YEAR(I679),MONTH(I679)+1,1)),"")</f>
        <v/>
      </c>
      <c r="J680" s="33" t="str">
        <f ca="1">IF(I680&lt;&gt;"",(J679-K679)*(1+($H$12-$H$13)/12),"")</f>
        <v/>
      </c>
      <c r="K680" s="33" t="str">
        <f ca="1">IF(J680&lt;&gt;"",-PMT(($H$12-$H$13)/12,12*$H$17,$J$28,0,1),"")</f>
        <v/>
      </c>
      <c r="L680" s="33" t="str">
        <f ca="1">IF(K680&lt;&gt;"",J680*$H$13/12,"")</f>
        <v/>
      </c>
    </row>
    <row r="681" spans="2:12" x14ac:dyDescent="0.3">
      <c r="B681" s="30" t="str">
        <f ca="1">IFERROR(IF(YEARFRAC($B$28,IF(DATE(YEAR(B680),MONTH(B680),15)&gt;B680,DATE(YEAR(B680),MONTH(B680),15),DATE(YEAR(B680),MONTH(B680)+1,1)))&gt;$H$16,"",IF(DATE(YEAR(B680),MONTH(B680),15)&gt;B680,DATE(YEAR(B680),MONTH(B680),15),DATE(YEAR(B680),MONTH(B680)+1,1))),"")</f>
        <v/>
      </c>
      <c r="C681" s="33" t="str">
        <f ca="1">IF(B681&lt;&gt;"",IF(AND(MONTH(B681)=1,DAY(B681)=1),C680*(1+$H$10),C680),"")</f>
        <v/>
      </c>
      <c r="D681" s="33" t="str">
        <f ca="1">IF(C681&lt;&gt;"",C681*$H$8/24,"")</f>
        <v/>
      </c>
      <c r="E681" s="33" t="str">
        <f ca="1">IF(D681&lt;&gt;"",C681*$H$9/24,"")</f>
        <v/>
      </c>
      <c r="F681" s="33" t="str">
        <f ca="1">IF(E681&lt;&gt;"",F680*(1+$H$11-$H$13)^YEARFRAC(B680,B681,1)+D681+E681,"")</f>
        <v/>
      </c>
      <c r="G681" s="33" t="str">
        <f ca="1">IF(E681&lt;&gt;"",F680*((1+$H$11)^YEARFRAC(B680,B681,1)-(1+$H$11-$H$13)^YEARFRAC(B680,B681,1)),"")</f>
        <v/>
      </c>
      <c r="I681" s="30" t="str">
        <f ca="1">IFERROR(IF(YEARFRAC($I$28,DATE(YEAR(I680),MONTH(I680)+1,1))&gt;$H$17,"",DATE(YEAR(I680),MONTH(I680)+1,1)),"")</f>
        <v/>
      </c>
      <c r="J681" s="33" t="str">
        <f ca="1">IF(I681&lt;&gt;"",(J680-K680)*(1+($H$12-$H$13)/12),"")</f>
        <v/>
      </c>
      <c r="K681" s="33" t="str">
        <f ca="1">IF(J681&lt;&gt;"",-PMT(($H$12-$H$13)/12,12*$H$17,$J$28,0,1),"")</f>
        <v/>
      </c>
      <c r="L681" s="33" t="str">
        <f ca="1">IF(K681&lt;&gt;"",J681*$H$13/12,"")</f>
        <v/>
      </c>
    </row>
    <row r="682" spans="2:12" x14ac:dyDescent="0.3">
      <c r="B682" s="30" t="str">
        <f ca="1">IFERROR(IF(YEARFRAC($B$28,IF(DATE(YEAR(B681),MONTH(B681),15)&gt;B681,DATE(YEAR(B681),MONTH(B681),15),DATE(YEAR(B681),MONTH(B681)+1,1)))&gt;$H$16,"",IF(DATE(YEAR(B681),MONTH(B681),15)&gt;B681,DATE(YEAR(B681),MONTH(B681),15),DATE(YEAR(B681),MONTH(B681)+1,1))),"")</f>
        <v/>
      </c>
      <c r="C682" s="33" t="str">
        <f ca="1">IF(B682&lt;&gt;"",IF(AND(MONTH(B682)=1,DAY(B682)=1),C681*(1+$H$10),C681),"")</f>
        <v/>
      </c>
      <c r="D682" s="33" t="str">
        <f ca="1">IF(C682&lt;&gt;"",C682*$H$8/24,"")</f>
        <v/>
      </c>
      <c r="E682" s="33" t="str">
        <f ca="1">IF(D682&lt;&gt;"",C682*$H$9/24,"")</f>
        <v/>
      </c>
      <c r="F682" s="33" t="str">
        <f ca="1">IF(E682&lt;&gt;"",F681*(1+$H$11-$H$13)^YEARFRAC(B681,B682,1)+D682+E682,"")</f>
        <v/>
      </c>
      <c r="G682" s="33" t="str">
        <f ca="1">IF(E682&lt;&gt;"",F681*((1+$H$11)^YEARFRAC(B681,B682,1)-(1+$H$11-$H$13)^YEARFRAC(B681,B682,1)),"")</f>
        <v/>
      </c>
      <c r="I682" s="30" t="str">
        <f ca="1">IFERROR(IF(YEARFRAC($I$28,DATE(YEAR(I681),MONTH(I681)+1,1))&gt;$H$17,"",DATE(YEAR(I681),MONTH(I681)+1,1)),"")</f>
        <v/>
      </c>
      <c r="J682" s="33" t="str">
        <f ca="1">IF(I682&lt;&gt;"",(J681-K681)*(1+($H$12-$H$13)/12),"")</f>
        <v/>
      </c>
      <c r="K682" s="33" t="str">
        <f ca="1">IF(J682&lt;&gt;"",-PMT(($H$12-$H$13)/12,12*$H$17,$J$28,0,1),"")</f>
        <v/>
      </c>
      <c r="L682" s="33" t="str">
        <f ca="1">IF(K682&lt;&gt;"",J682*$H$13/12,"")</f>
        <v/>
      </c>
    </row>
    <row r="683" spans="2:12" x14ac:dyDescent="0.3">
      <c r="B683" s="30" t="str">
        <f ca="1">IFERROR(IF(YEARFRAC($B$28,IF(DATE(YEAR(B682),MONTH(B682),15)&gt;B682,DATE(YEAR(B682),MONTH(B682),15),DATE(YEAR(B682),MONTH(B682)+1,1)))&gt;$H$16,"",IF(DATE(YEAR(B682),MONTH(B682),15)&gt;B682,DATE(YEAR(B682),MONTH(B682),15),DATE(YEAR(B682),MONTH(B682)+1,1))),"")</f>
        <v/>
      </c>
      <c r="C683" s="33" t="str">
        <f ca="1">IF(B683&lt;&gt;"",IF(AND(MONTH(B683)=1,DAY(B683)=1),C682*(1+$H$10),C682),"")</f>
        <v/>
      </c>
      <c r="D683" s="33" t="str">
        <f ca="1">IF(C683&lt;&gt;"",C683*$H$8/24,"")</f>
        <v/>
      </c>
      <c r="E683" s="33" t="str">
        <f ca="1">IF(D683&lt;&gt;"",C683*$H$9/24,"")</f>
        <v/>
      </c>
      <c r="F683" s="33" t="str">
        <f ca="1">IF(E683&lt;&gt;"",F682*(1+$H$11-$H$13)^YEARFRAC(B682,B683,1)+D683+E683,"")</f>
        <v/>
      </c>
      <c r="G683" s="33" t="str">
        <f ca="1">IF(E683&lt;&gt;"",F682*((1+$H$11)^YEARFRAC(B682,B683,1)-(1+$H$11-$H$13)^YEARFRAC(B682,B683,1)),"")</f>
        <v/>
      </c>
      <c r="I683" s="30" t="str">
        <f ca="1">IFERROR(IF(YEARFRAC($I$28,DATE(YEAR(I682),MONTH(I682)+1,1))&gt;$H$17,"",DATE(YEAR(I682),MONTH(I682)+1,1)),"")</f>
        <v/>
      </c>
      <c r="J683" s="33" t="str">
        <f ca="1">IF(I683&lt;&gt;"",(J682-K682)*(1+($H$12-$H$13)/12),"")</f>
        <v/>
      </c>
      <c r="K683" s="33" t="str">
        <f ca="1">IF(J683&lt;&gt;"",-PMT(($H$12-$H$13)/12,12*$H$17,$J$28,0,1),"")</f>
        <v/>
      </c>
      <c r="L683" s="33" t="str">
        <f ca="1">IF(K683&lt;&gt;"",J683*$H$13/12,"")</f>
        <v/>
      </c>
    </row>
    <row r="684" spans="2:12" x14ac:dyDescent="0.3">
      <c r="B684" s="30" t="str">
        <f ca="1">IFERROR(IF(YEARFRAC($B$28,IF(DATE(YEAR(B683),MONTH(B683),15)&gt;B683,DATE(YEAR(B683),MONTH(B683),15),DATE(YEAR(B683),MONTH(B683)+1,1)))&gt;$H$16,"",IF(DATE(YEAR(B683),MONTH(B683),15)&gt;B683,DATE(YEAR(B683),MONTH(B683),15),DATE(YEAR(B683),MONTH(B683)+1,1))),"")</f>
        <v/>
      </c>
      <c r="C684" s="33" t="str">
        <f ca="1">IF(B684&lt;&gt;"",IF(AND(MONTH(B684)=1,DAY(B684)=1),C683*(1+$H$10),C683),"")</f>
        <v/>
      </c>
      <c r="D684" s="33" t="str">
        <f ca="1">IF(C684&lt;&gt;"",C684*$H$8/24,"")</f>
        <v/>
      </c>
      <c r="E684" s="33" t="str">
        <f ca="1">IF(D684&lt;&gt;"",C684*$H$9/24,"")</f>
        <v/>
      </c>
      <c r="F684" s="33" t="str">
        <f ca="1">IF(E684&lt;&gt;"",F683*(1+$H$11-$H$13)^YEARFRAC(B683,B684,1)+D684+E684,"")</f>
        <v/>
      </c>
      <c r="G684" s="33" t="str">
        <f ca="1">IF(E684&lt;&gt;"",F683*((1+$H$11)^YEARFRAC(B683,B684,1)-(1+$H$11-$H$13)^YEARFRAC(B683,B684,1)),"")</f>
        <v/>
      </c>
      <c r="I684" s="30" t="str">
        <f ca="1">IFERROR(IF(YEARFRAC($I$28,DATE(YEAR(I683),MONTH(I683)+1,1))&gt;$H$17,"",DATE(YEAR(I683),MONTH(I683)+1,1)),"")</f>
        <v/>
      </c>
      <c r="J684" s="33" t="str">
        <f ca="1">IF(I684&lt;&gt;"",(J683-K683)*(1+($H$12-$H$13)/12),"")</f>
        <v/>
      </c>
      <c r="K684" s="33" t="str">
        <f ca="1">IF(J684&lt;&gt;"",-PMT(($H$12-$H$13)/12,12*$H$17,$J$28,0,1),"")</f>
        <v/>
      </c>
      <c r="L684" s="33" t="str">
        <f ca="1">IF(K684&lt;&gt;"",J684*$H$13/12,"")</f>
        <v/>
      </c>
    </row>
    <row r="685" spans="2:12" x14ac:dyDescent="0.3">
      <c r="B685" s="30" t="str">
        <f ca="1">IFERROR(IF(YEARFRAC($B$28,IF(DATE(YEAR(B684),MONTH(B684),15)&gt;B684,DATE(YEAR(B684),MONTH(B684),15),DATE(YEAR(B684),MONTH(B684)+1,1)))&gt;$H$16,"",IF(DATE(YEAR(B684),MONTH(B684),15)&gt;B684,DATE(YEAR(B684),MONTH(B684),15),DATE(YEAR(B684),MONTH(B684)+1,1))),"")</f>
        <v/>
      </c>
      <c r="C685" s="33" t="str">
        <f ca="1">IF(B685&lt;&gt;"",IF(AND(MONTH(B685)=1,DAY(B685)=1),C684*(1+$H$10),C684),"")</f>
        <v/>
      </c>
      <c r="D685" s="33" t="str">
        <f ca="1">IF(C685&lt;&gt;"",C685*$H$8/24,"")</f>
        <v/>
      </c>
      <c r="E685" s="33" t="str">
        <f ca="1">IF(D685&lt;&gt;"",C685*$H$9/24,"")</f>
        <v/>
      </c>
      <c r="F685" s="33" t="str">
        <f ca="1">IF(E685&lt;&gt;"",F684*(1+$H$11-$H$13)^YEARFRAC(B684,B685,1)+D685+E685,"")</f>
        <v/>
      </c>
      <c r="G685" s="33" t="str">
        <f ca="1">IF(E685&lt;&gt;"",F684*((1+$H$11)^YEARFRAC(B684,B685,1)-(1+$H$11-$H$13)^YEARFRAC(B684,B685,1)),"")</f>
        <v/>
      </c>
      <c r="I685" s="30" t="str">
        <f ca="1">IFERROR(IF(YEARFRAC($I$28,DATE(YEAR(I684),MONTH(I684)+1,1))&gt;$H$17,"",DATE(YEAR(I684),MONTH(I684)+1,1)),"")</f>
        <v/>
      </c>
      <c r="J685" s="33" t="str">
        <f ca="1">IF(I685&lt;&gt;"",(J684-K684)*(1+($H$12-$H$13)/12),"")</f>
        <v/>
      </c>
      <c r="K685" s="33" t="str">
        <f ca="1">IF(J685&lt;&gt;"",-PMT(($H$12-$H$13)/12,12*$H$17,$J$28,0,1),"")</f>
        <v/>
      </c>
      <c r="L685" s="33" t="str">
        <f ca="1">IF(K685&lt;&gt;"",J685*$H$13/12,"")</f>
        <v/>
      </c>
    </row>
    <row r="686" spans="2:12" x14ac:dyDescent="0.3">
      <c r="B686" s="30" t="str">
        <f ca="1">IFERROR(IF(YEARFRAC($B$28,IF(DATE(YEAR(B685),MONTH(B685),15)&gt;B685,DATE(YEAR(B685),MONTH(B685),15),DATE(YEAR(B685),MONTH(B685)+1,1)))&gt;$H$16,"",IF(DATE(YEAR(B685),MONTH(B685),15)&gt;B685,DATE(YEAR(B685),MONTH(B685),15),DATE(YEAR(B685),MONTH(B685)+1,1))),"")</f>
        <v/>
      </c>
      <c r="C686" s="33" t="str">
        <f ca="1">IF(B686&lt;&gt;"",IF(AND(MONTH(B686)=1,DAY(B686)=1),C685*(1+$H$10),C685),"")</f>
        <v/>
      </c>
      <c r="D686" s="33" t="str">
        <f ca="1">IF(C686&lt;&gt;"",C686*$H$8/24,"")</f>
        <v/>
      </c>
      <c r="E686" s="33" t="str">
        <f ca="1">IF(D686&lt;&gt;"",C686*$H$9/24,"")</f>
        <v/>
      </c>
      <c r="F686" s="33" t="str">
        <f ca="1">IF(E686&lt;&gt;"",F685*(1+$H$11-$H$13)^YEARFRAC(B685,B686,1)+D686+E686,"")</f>
        <v/>
      </c>
      <c r="G686" s="33" t="str">
        <f ca="1">IF(E686&lt;&gt;"",F685*((1+$H$11)^YEARFRAC(B685,B686,1)-(1+$H$11-$H$13)^YEARFRAC(B685,B686,1)),"")</f>
        <v/>
      </c>
      <c r="I686" s="30" t="str">
        <f ca="1">IFERROR(IF(YEARFRAC($I$28,DATE(YEAR(I685),MONTH(I685)+1,1))&gt;$H$17,"",DATE(YEAR(I685),MONTH(I685)+1,1)),"")</f>
        <v/>
      </c>
      <c r="J686" s="33" t="str">
        <f ca="1">IF(I686&lt;&gt;"",(J685-K685)*(1+($H$12-$H$13)/12),"")</f>
        <v/>
      </c>
      <c r="K686" s="33" t="str">
        <f ca="1">IF(J686&lt;&gt;"",-PMT(($H$12-$H$13)/12,12*$H$17,$J$28,0,1),"")</f>
        <v/>
      </c>
      <c r="L686" s="33" t="str">
        <f ca="1">IF(K686&lt;&gt;"",J686*$H$13/12,"")</f>
        <v/>
      </c>
    </row>
    <row r="687" spans="2:12" x14ac:dyDescent="0.3">
      <c r="B687" s="30" t="str">
        <f ca="1">IFERROR(IF(YEARFRAC($B$28,IF(DATE(YEAR(B686),MONTH(B686),15)&gt;B686,DATE(YEAR(B686),MONTH(B686),15),DATE(YEAR(B686),MONTH(B686)+1,1)))&gt;$H$16,"",IF(DATE(YEAR(B686),MONTH(B686),15)&gt;B686,DATE(YEAR(B686),MONTH(B686),15),DATE(YEAR(B686),MONTH(B686)+1,1))),"")</f>
        <v/>
      </c>
      <c r="C687" s="33" t="str">
        <f ca="1">IF(B687&lt;&gt;"",IF(AND(MONTH(B687)=1,DAY(B687)=1),C686*(1+$H$10),C686),"")</f>
        <v/>
      </c>
      <c r="D687" s="33" t="str">
        <f ca="1">IF(C687&lt;&gt;"",C687*$H$8/24,"")</f>
        <v/>
      </c>
      <c r="E687" s="33" t="str">
        <f ca="1">IF(D687&lt;&gt;"",C687*$H$9/24,"")</f>
        <v/>
      </c>
      <c r="F687" s="33" t="str">
        <f ca="1">IF(E687&lt;&gt;"",F686*(1+$H$11-$H$13)^YEARFRAC(B686,B687,1)+D687+E687,"")</f>
        <v/>
      </c>
      <c r="G687" s="33" t="str">
        <f ca="1">IF(E687&lt;&gt;"",F686*((1+$H$11)^YEARFRAC(B686,B687,1)-(1+$H$11-$H$13)^YEARFRAC(B686,B687,1)),"")</f>
        <v/>
      </c>
      <c r="I687" s="30" t="str">
        <f ca="1">IFERROR(IF(YEARFRAC($I$28,DATE(YEAR(I686),MONTH(I686)+1,1))&gt;$H$17,"",DATE(YEAR(I686),MONTH(I686)+1,1)),"")</f>
        <v/>
      </c>
      <c r="J687" s="33" t="str">
        <f ca="1">IF(I687&lt;&gt;"",(J686-K686)*(1+($H$12-$H$13)/12),"")</f>
        <v/>
      </c>
      <c r="K687" s="33" t="str">
        <f ca="1">IF(J687&lt;&gt;"",-PMT(($H$12-$H$13)/12,12*$H$17,$J$28,0,1),"")</f>
        <v/>
      </c>
      <c r="L687" s="33" t="str">
        <f ca="1">IF(K687&lt;&gt;"",J687*$H$13/12,"")</f>
        <v/>
      </c>
    </row>
    <row r="688" spans="2:12" x14ac:dyDescent="0.3">
      <c r="B688" s="30" t="str">
        <f ca="1">IFERROR(IF(YEARFRAC($B$28,IF(DATE(YEAR(B687),MONTH(B687),15)&gt;B687,DATE(YEAR(B687),MONTH(B687),15),DATE(YEAR(B687),MONTH(B687)+1,1)))&gt;$H$16,"",IF(DATE(YEAR(B687),MONTH(B687),15)&gt;B687,DATE(YEAR(B687),MONTH(B687),15),DATE(YEAR(B687),MONTH(B687)+1,1))),"")</f>
        <v/>
      </c>
      <c r="C688" s="33" t="str">
        <f ca="1">IF(B688&lt;&gt;"",IF(AND(MONTH(B688)=1,DAY(B688)=1),C687*(1+$H$10),C687),"")</f>
        <v/>
      </c>
      <c r="D688" s="33" t="str">
        <f ca="1">IF(C688&lt;&gt;"",C688*$H$8/24,"")</f>
        <v/>
      </c>
      <c r="E688" s="33" t="str">
        <f ca="1">IF(D688&lt;&gt;"",C688*$H$9/24,"")</f>
        <v/>
      </c>
      <c r="F688" s="33" t="str">
        <f ca="1">IF(E688&lt;&gt;"",F687*(1+$H$11-$H$13)^YEARFRAC(B687,B688,1)+D688+E688,"")</f>
        <v/>
      </c>
      <c r="G688" s="33" t="str">
        <f ca="1">IF(E688&lt;&gt;"",F687*((1+$H$11)^YEARFRAC(B687,B688,1)-(1+$H$11-$H$13)^YEARFRAC(B687,B688,1)),"")</f>
        <v/>
      </c>
      <c r="I688" s="30" t="str">
        <f ca="1">IFERROR(IF(YEARFRAC($I$28,DATE(YEAR(I687),MONTH(I687)+1,1))&gt;$H$17,"",DATE(YEAR(I687),MONTH(I687)+1,1)),"")</f>
        <v/>
      </c>
      <c r="J688" s="33" t="str">
        <f ca="1">IF(I688&lt;&gt;"",(J687-K687)*(1+($H$12-$H$13)/12),"")</f>
        <v/>
      </c>
      <c r="K688" s="33" t="str">
        <f ca="1">IF(J688&lt;&gt;"",-PMT(($H$12-$H$13)/12,12*$H$17,$J$28,0,1),"")</f>
        <v/>
      </c>
      <c r="L688" s="33" t="str">
        <f ca="1">IF(K688&lt;&gt;"",J688*$H$13/12,"")</f>
        <v/>
      </c>
    </row>
    <row r="689" spans="2:12" x14ac:dyDescent="0.3">
      <c r="B689" s="30" t="str">
        <f ca="1">IFERROR(IF(YEARFRAC($B$28,IF(DATE(YEAR(B688),MONTH(B688),15)&gt;B688,DATE(YEAR(B688),MONTH(B688),15),DATE(YEAR(B688),MONTH(B688)+1,1)))&gt;$H$16,"",IF(DATE(YEAR(B688),MONTH(B688),15)&gt;B688,DATE(YEAR(B688),MONTH(B688),15),DATE(YEAR(B688),MONTH(B688)+1,1))),"")</f>
        <v/>
      </c>
      <c r="C689" s="33" t="str">
        <f ca="1">IF(B689&lt;&gt;"",IF(AND(MONTH(B689)=1,DAY(B689)=1),C688*(1+$H$10),C688),"")</f>
        <v/>
      </c>
      <c r="D689" s="33" t="str">
        <f ca="1">IF(C689&lt;&gt;"",C689*$H$8/24,"")</f>
        <v/>
      </c>
      <c r="E689" s="33" t="str">
        <f ca="1">IF(D689&lt;&gt;"",C689*$H$9/24,"")</f>
        <v/>
      </c>
      <c r="F689" s="33" t="str">
        <f ca="1">IF(E689&lt;&gt;"",F688*(1+$H$11-$H$13)^YEARFRAC(B688,B689,1)+D689+E689,"")</f>
        <v/>
      </c>
      <c r="G689" s="33" t="str">
        <f ca="1">IF(E689&lt;&gt;"",F688*((1+$H$11)^YEARFRAC(B688,B689,1)-(1+$H$11-$H$13)^YEARFRAC(B688,B689,1)),"")</f>
        <v/>
      </c>
      <c r="I689" s="30" t="str">
        <f ca="1">IFERROR(IF(YEARFRAC($I$28,DATE(YEAR(I688),MONTH(I688)+1,1))&gt;$H$17,"",DATE(YEAR(I688),MONTH(I688)+1,1)),"")</f>
        <v/>
      </c>
      <c r="J689" s="33" t="str">
        <f ca="1">IF(I689&lt;&gt;"",(J688-K688)*(1+($H$12-$H$13)/12),"")</f>
        <v/>
      </c>
      <c r="K689" s="33" t="str">
        <f ca="1">IF(J689&lt;&gt;"",-PMT(($H$12-$H$13)/12,12*$H$17,$J$28,0,1),"")</f>
        <v/>
      </c>
      <c r="L689" s="33" t="str">
        <f ca="1">IF(K689&lt;&gt;"",J689*$H$13/12,"")</f>
        <v/>
      </c>
    </row>
    <row r="690" spans="2:12" x14ac:dyDescent="0.3">
      <c r="B690" s="30" t="str">
        <f ca="1">IFERROR(IF(YEARFRAC($B$28,IF(DATE(YEAR(B689),MONTH(B689),15)&gt;B689,DATE(YEAR(B689),MONTH(B689),15),DATE(YEAR(B689),MONTH(B689)+1,1)))&gt;$H$16,"",IF(DATE(YEAR(B689),MONTH(B689),15)&gt;B689,DATE(YEAR(B689),MONTH(B689),15),DATE(YEAR(B689),MONTH(B689)+1,1))),"")</f>
        <v/>
      </c>
      <c r="C690" s="33" t="str">
        <f ca="1">IF(B690&lt;&gt;"",IF(AND(MONTH(B690)=1,DAY(B690)=1),C689*(1+$H$10),C689),"")</f>
        <v/>
      </c>
      <c r="D690" s="33" t="str">
        <f ca="1">IF(C690&lt;&gt;"",C690*$H$8/24,"")</f>
        <v/>
      </c>
      <c r="E690" s="33" t="str">
        <f ca="1">IF(D690&lt;&gt;"",C690*$H$9/24,"")</f>
        <v/>
      </c>
      <c r="F690" s="33" t="str">
        <f ca="1">IF(E690&lt;&gt;"",F689*(1+$H$11-$H$13)^YEARFRAC(B689,B690,1)+D690+E690,"")</f>
        <v/>
      </c>
      <c r="G690" s="33" t="str">
        <f ca="1">IF(E690&lt;&gt;"",F689*((1+$H$11)^YEARFRAC(B689,B690,1)-(1+$H$11-$H$13)^YEARFRAC(B689,B690,1)),"")</f>
        <v/>
      </c>
      <c r="I690" s="30" t="str">
        <f ca="1">IFERROR(IF(YEARFRAC($I$28,DATE(YEAR(I689),MONTH(I689)+1,1))&gt;$H$17,"",DATE(YEAR(I689),MONTH(I689)+1,1)),"")</f>
        <v/>
      </c>
      <c r="J690" s="33" t="str">
        <f ca="1">IF(I690&lt;&gt;"",(J689-K689)*(1+($H$12-$H$13)/12),"")</f>
        <v/>
      </c>
      <c r="K690" s="33" t="str">
        <f ca="1">IF(J690&lt;&gt;"",-PMT(($H$12-$H$13)/12,12*$H$17,$J$28,0,1),"")</f>
        <v/>
      </c>
      <c r="L690" s="33" t="str">
        <f ca="1">IF(K690&lt;&gt;"",J690*$H$13/12,"")</f>
        <v/>
      </c>
    </row>
    <row r="691" spans="2:12" x14ac:dyDescent="0.3">
      <c r="B691" s="30" t="str">
        <f ca="1">IFERROR(IF(YEARFRAC($B$28,IF(DATE(YEAR(B690),MONTH(B690),15)&gt;B690,DATE(YEAR(B690),MONTH(B690),15),DATE(YEAR(B690),MONTH(B690)+1,1)))&gt;$H$16,"",IF(DATE(YEAR(B690),MONTH(B690),15)&gt;B690,DATE(YEAR(B690),MONTH(B690),15),DATE(YEAR(B690),MONTH(B690)+1,1))),"")</f>
        <v/>
      </c>
      <c r="C691" s="33" t="str">
        <f ca="1">IF(B691&lt;&gt;"",IF(AND(MONTH(B691)=1,DAY(B691)=1),C690*(1+$H$10),C690),"")</f>
        <v/>
      </c>
      <c r="D691" s="33" t="str">
        <f ca="1">IF(C691&lt;&gt;"",C691*$H$8/24,"")</f>
        <v/>
      </c>
      <c r="E691" s="33" t="str">
        <f ca="1">IF(D691&lt;&gt;"",C691*$H$9/24,"")</f>
        <v/>
      </c>
      <c r="F691" s="33" t="str">
        <f ca="1">IF(E691&lt;&gt;"",F690*(1+$H$11-$H$13)^YEARFRAC(B690,B691,1)+D691+E691,"")</f>
        <v/>
      </c>
      <c r="G691" s="33" t="str">
        <f ca="1">IF(E691&lt;&gt;"",F690*((1+$H$11)^YEARFRAC(B690,B691,1)-(1+$H$11-$H$13)^YEARFRAC(B690,B691,1)),"")</f>
        <v/>
      </c>
      <c r="I691" s="30" t="str">
        <f ca="1">IFERROR(IF(YEARFRAC($I$28,DATE(YEAR(I690),MONTH(I690)+1,1))&gt;$H$17,"",DATE(YEAR(I690),MONTH(I690)+1,1)),"")</f>
        <v/>
      </c>
      <c r="J691" s="33" t="str">
        <f ca="1">IF(I691&lt;&gt;"",(J690-K690)*(1+($H$12-$H$13)/12),"")</f>
        <v/>
      </c>
      <c r="K691" s="33" t="str">
        <f ca="1">IF(J691&lt;&gt;"",-PMT(($H$12-$H$13)/12,12*$H$17,$J$28,0,1),"")</f>
        <v/>
      </c>
      <c r="L691" s="33" t="str">
        <f ca="1">IF(K691&lt;&gt;"",J691*$H$13/12,"")</f>
        <v/>
      </c>
    </row>
    <row r="692" spans="2:12" x14ac:dyDescent="0.3">
      <c r="B692" s="30" t="str">
        <f ca="1">IFERROR(IF(YEARFRAC($B$28,IF(DATE(YEAR(B691),MONTH(B691),15)&gt;B691,DATE(YEAR(B691),MONTH(B691),15),DATE(YEAR(B691),MONTH(B691)+1,1)))&gt;$H$16,"",IF(DATE(YEAR(B691),MONTH(B691),15)&gt;B691,DATE(YEAR(B691),MONTH(B691),15),DATE(YEAR(B691),MONTH(B691)+1,1))),"")</f>
        <v/>
      </c>
      <c r="C692" s="33" t="str">
        <f ca="1">IF(B692&lt;&gt;"",IF(AND(MONTH(B692)=1,DAY(B692)=1),C691*(1+$H$10),C691),"")</f>
        <v/>
      </c>
      <c r="D692" s="33" t="str">
        <f ca="1">IF(C692&lt;&gt;"",C692*$H$8/24,"")</f>
        <v/>
      </c>
      <c r="E692" s="33" t="str">
        <f ca="1">IF(D692&lt;&gt;"",C692*$H$9/24,"")</f>
        <v/>
      </c>
      <c r="F692" s="33" t="str">
        <f ca="1">IF(E692&lt;&gt;"",F691*(1+$H$11-$H$13)^YEARFRAC(B691,B692,1)+D692+E692,"")</f>
        <v/>
      </c>
      <c r="G692" s="33" t="str">
        <f ca="1">IF(E692&lt;&gt;"",F691*((1+$H$11)^YEARFRAC(B691,B692,1)-(1+$H$11-$H$13)^YEARFRAC(B691,B692,1)),"")</f>
        <v/>
      </c>
      <c r="I692" s="30" t="str">
        <f ca="1">IFERROR(IF(YEARFRAC($I$28,DATE(YEAR(I691),MONTH(I691)+1,1))&gt;$H$17,"",DATE(YEAR(I691),MONTH(I691)+1,1)),"")</f>
        <v/>
      </c>
      <c r="J692" s="33" t="str">
        <f ca="1">IF(I692&lt;&gt;"",(J691-K691)*(1+($H$12-$H$13)/12),"")</f>
        <v/>
      </c>
      <c r="K692" s="33" t="str">
        <f ca="1">IF(J692&lt;&gt;"",-PMT(($H$12-$H$13)/12,12*$H$17,$J$28,0,1),"")</f>
        <v/>
      </c>
      <c r="L692" s="33" t="str">
        <f ca="1">IF(K692&lt;&gt;"",J692*$H$13/12,"")</f>
        <v/>
      </c>
    </row>
    <row r="693" spans="2:12" x14ac:dyDescent="0.3">
      <c r="B693" s="30" t="str">
        <f ca="1">IFERROR(IF(YEARFRAC($B$28,IF(DATE(YEAR(B692),MONTH(B692),15)&gt;B692,DATE(YEAR(B692),MONTH(B692),15),DATE(YEAR(B692),MONTH(B692)+1,1)))&gt;$H$16,"",IF(DATE(YEAR(B692),MONTH(B692),15)&gt;B692,DATE(YEAR(B692),MONTH(B692),15),DATE(YEAR(B692),MONTH(B692)+1,1))),"")</f>
        <v/>
      </c>
      <c r="C693" s="33" t="str">
        <f ca="1">IF(B693&lt;&gt;"",IF(AND(MONTH(B693)=1,DAY(B693)=1),C692*(1+$H$10),C692),"")</f>
        <v/>
      </c>
      <c r="D693" s="33" t="str">
        <f ca="1">IF(C693&lt;&gt;"",C693*$H$8/24,"")</f>
        <v/>
      </c>
      <c r="E693" s="33" t="str">
        <f ca="1">IF(D693&lt;&gt;"",C693*$H$9/24,"")</f>
        <v/>
      </c>
      <c r="F693" s="33" t="str">
        <f ca="1">IF(E693&lt;&gt;"",F692*(1+$H$11-$H$13)^YEARFRAC(B692,B693,1)+D693+E693,"")</f>
        <v/>
      </c>
      <c r="G693" s="33" t="str">
        <f ca="1">IF(E693&lt;&gt;"",F692*((1+$H$11)^YEARFRAC(B692,B693,1)-(1+$H$11-$H$13)^YEARFRAC(B692,B693,1)),"")</f>
        <v/>
      </c>
      <c r="I693" s="30" t="str">
        <f ca="1">IFERROR(IF(YEARFRAC($I$28,DATE(YEAR(I692),MONTH(I692)+1,1))&gt;$H$17,"",DATE(YEAR(I692),MONTH(I692)+1,1)),"")</f>
        <v/>
      </c>
      <c r="J693" s="33" t="str">
        <f ca="1">IF(I693&lt;&gt;"",(J692-K692)*(1+($H$12-$H$13)/12),"")</f>
        <v/>
      </c>
      <c r="K693" s="33" t="str">
        <f ca="1">IF(J693&lt;&gt;"",-PMT(($H$12-$H$13)/12,12*$H$17,$J$28,0,1),"")</f>
        <v/>
      </c>
      <c r="L693" s="33" t="str">
        <f ca="1">IF(K693&lt;&gt;"",J693*$H$13/12,"")</f>
        <v/>
      </c>
    </row>
    <row r="694" spans="2:12" x14ac:dyDescent="0.3">
      <c r="B694" s="30" t="str">
        <f ca="1">IFERROR(IF(YEARFRAC($B$28,IF(DATE(YEAR(B693),MONTH(B693),15)&gt;B693,DATE(YEAR(B693),MONTH(B693),15),DATE(YEAR(B693),MONTH(B693)+1,1)))&gt;$H$16,"",IF(DATE(YEAR(B693),MONTH(B693),15)&gt;B693,DATE(YEAR(B693),MONTH(B693),15),DATE(YEAR(B693),MONTH(B693)+1,1))),"")</f>
        <v/>
      </c>
      <c r="C694" s="33" t="str">
        <f ca="1">IF(B694&lt;&gt;"",IF(AND(MONTH(B694)=1,DAY(B694)=1),C693*(1+$H$10),C693),"")</f>
        <v/>
      </c>
      <c r="D694" s="33" t="str">
        <f ca="1">IF(C694&lt;&gt;"",C694*$H$8/24,"")</f>
        <v/>
      </c>
      <c r="E694" s="33" t="str">
        <f ca="1">IF(D694&lt;&gt;"",C694*$H$9/24,"")</f>
        <v/>
      </c>
      <c r="F694" s="33" t="str">
        <f ca="1">IF(E694&lt;&gt;"",F693*(1+$H$11-$H$13)^YEARFRAC(B693,B694,1)+D694+E694,"")</f>
        <v/>
      </c>
      <c r="G694" s="33" t="str">
        <f ca="1">IF(E694&lt;&gt;"",F693*((1+$H$11)^YEARFRAC(B693,B694,1)-(1+$H$11-$H$13)^YEARFRAC(B693,B694,1)),"")</f>
        <v/>
      </c>
      <c r="I694" s="30" t="str">
        <f ca="1">IFERROR(IF(YEARFRAC($I$28,DATE(YEAR(I693),MONTH(I693)+1,1))&gt;$H$17,"",DATE(YEAR(I693),MONTH(I693)+1,1)),"")</f>
        <v/>
      </c>
      <c r="J694" s="33" t="str">
        <f ca="1">IF(I694&lt;&gt;"",(J693-K693)*(1+($H$12-$H$13)/12),"")</f>
        <v/>
      </c>
      <c r="K694" s="33" t="str">
        <f ca="1">IF(J694&lt;&gt;"",-PMT(($H$12-$H$13)/12,12*$H$17,$J$28,0,1),"")</f>
        <v/>
      </c>
      <c r="L694" s="33" t="str">
        <f ca="1">IF(K694&lt;&gt;"",J694*$H$13/12,"")</f>
        <v/>
      </c>
    </row>
    <row r="695" spans="2:12" x14ac:dyDescent="0.3">
      <c r="B695" s="30" t="str">
        <f ca="1">IFERROR(IF(YEARFRAC($B$28,IF(DATE(YEAR(B694),MONTH(B694),15)&gt;B694,DATE(YEAR(B694),MONTH(B694),15),DATE(YEAR(B694),MONTH(B694)+1,1)))&gt;$H$16,"",IF(DATE(YEAR(B694),MONTH(B694),15)&gt;B694,DATE(YEAR(B694),MONTH(B694),15),DATE(YEAR(B694),MONTH(B694)+1,1))),"")</f>
        <v/>
      </c>
      <c r="C695" s="33" t="str">
        <f ca="1">IF(B695&lt;&gt;"",IF(AND(MONTH(B695)=1,DAY(B695)=1),C694*(1+$H$10),C694),"")</f>
        <v/>
      </c>
      <c r="D695" s="33" t="str">
        <f ca="1">IF(C695&lt;&gt;"",C695*$H$8/24,"")</f>
        <v/>
      </c>
      <c r="E695" s="33" t="str">
        <f ca="1">IF(D695&lt;&gt;"",C695*$H$9/24,"")</f>
        <v/>
      </c>
      <c r="F695" s="33" t="str">
        <f ca="1">IF(E695&lt;&gt;"",F694*(1+$H$11-$H$13)^YEARFRAC(B694,B695,1)+D695+E695,"")</f>
        <v/>
      </c>
      <c r="G695" s="33" t="str">
        <f ca="1">IF(E695&lt;&gt;"",F694*((1+$H$11)^YEARFRAC(B694,B695,1)-(1+$H$11-$H$13)^YEARFRAC(B694,B695,1)),"")</f>
        <v/>
      </c>
      <c r="I695" s="30" t="str">
        <f ca="1">IFERROR(IF(YEARFRAC($I$28,DATE(YEAR(I694),MONTH(I694)+1,1))&gt;$H$17,"",DATE(YEAR(I694),MONTH(I694)+1,1)),"")</f>
        <v/>
      </c>
      <c r="J695" s="33" t="str">
        <f ca="1">IF(I695&lt;&gt;"",(J694-K694)*(1+($H$12-$H$13)/12),"")</f>
        <v/>
      </c>
      <c r="K695" s="33" t="str">
        <f ca="1">IF(J695&lt;&gt;"",-PMT(($H$12-$H$13)/12,12*$H$17,$J$28,0,1),"")</f>
        <v/>
      </c>
      <c r="L695" s="33" t="str">
        <f ca="1">IF(K695&lt;&gt;"",J695*$H$13/12,"")</f>
        <v/>
      </c>
    </row>
    <row r="696" spans="2:12" x14ac:dyDescent="0.3">
      <c r="B696" s="30" t="str">
        <f ca="1">IFERROR(IF(YEARFRAC($B$28,IF(DATE(YEAR(B695),MONTH(B695),15)&gt;B695,DATE(YEAR(B695),MONTH(B695),15),DATE(YEAR(B695),MONTH(B695)+1,1)))&gt;$H$16,"",IF(DATE(YEAR(B695),MONTH(B695),15)&gt;B695,DATE(YEAR(B695),MONTH(B695),15),DATE(YEAR(B695),MONTH(B695)+1,1))),"")</f>
        <v/>
      </c>
      <c r="C696" s="33" t="str">
        <f ca="1">IF(B696&lt;&gt;"",IF(AND(MONTH(B696)=1,DAY(B696)=1),C695*(1+$H$10),C695),"")</f>
        <v/>
      </c>
      <c r="D696" s="33" t="str">
        <f ca="1">IF(C696&lt;&gt;"",C696*$H$8/24,"")</f>
        <v/>
      </c>
      <c r="E696" s="33" t="str">
        <f ca="1">IF(D696&lt;&gt;"",C696*$H$9/24,"")</f>
        <v/>
      </c>
      <c r="F696" s="33" t="str">
        <f ca="1">IF(E696&lt;&gt;"",F695*(1+$H$11-$H$13)^YEARFRAC(B695,B696,1)+D696+E696,"")</f>
        <v/>
      </c>
      <c r="G696" s="33" t="str">
        <f ca="1">IF(E696&lt;&gt;"",F695*((1+$H$11)^YEARFRAC(B695,B696,1)-(1+$H$11-$H$13)^YEARFRAC(B695,B696,1)),"")</f>
        <v/>
      </c>
      <c r="I696" s="30" t="str">
        <f ca="1">IFERROR(IF(YEARFRAC($I$28,DATE(YEAR(I695),MONTH(I695)+1,1))&gt;$H$17,"",DATE(YEAR(I695),MONTH(I695)+1,1)),"")</f>
        <v/>
      </c>
      <c r="J696" s="33" t="str">
        <f ca="1">IF(I696&lt;&gt;"",(J695-K695)*(1+($H$12-$H$13)/12),"")</f>
        <v/>
      </c>
      <c r="K696" s="33" t="str">
        <f ca="1">IF(J696&lt;&gt;"",-PMT(($H$12-$H$13)/12,12*$H$17,$J$28,0,1),"")</f>
        <v/>
      </c>
      <c r="L696" s="33" t="str">
        <f ca="1">IF(K696&lt;&gt;"",J696*$H$13/12,"")</f>
        <v/>
      </c>
    </row>
    <row r="697" spans="2:12" x14ac:dyDescent="0.3">
      <c r="B697" s="30" t="str">
        <f ca="1">IFERROR(IF(YEARFRAC($B$28,IF(DATE(YEAR(B696),MONTH(B696),15)&gt;B696,DATE(YEAR(B696),MONTH(B696),15),DATE(YEAR(B696),MONTH(B696)+1,1)))&gt;$H$16,"",IF(DATE(YEAR(B696),MONTH(B696),15)&gt;B696,DATE(YEAR(B696),MONTH(B696),15),DATE(YEAR(B696),MONTH(B696)+1,1))),"")</f>
        <v/>
      </c>
      <c r="C697" s="33" t="str">
        <f ca="1">IF(B697&lt;&gt;"",IF(AND(MONTH(B697)=1,DAY(B697)=1),C696*(1+$H$10),C696),"")</f>
        <v/>
      </c>
      <c r="D697" s="33" t="str">
        <f ca="1">IF(C697&lt;&gt;"",C697*$H$8/24,"")</f>
        <v/>
      </c>
      <c r="E697" s="33" t="str">
        <f ca="1">IF(D697&lt;&gt;"",C697*$H$9/24,"")</f>
        <v/>
      </c>
      <c r="F697" s="33" t="str">
        <f ca="1">IF(E697&lt;&gt;"",F696*(1+$H$11-$H$13)^YEARFRAC(B696,B697,1)+D697+E697,"")</f>
        <v/>
      </c>
      <c r="G697" s="33" t="str">
        <f ca="1">IF(E697&lt;&gt;"",F696*((1+$H$11)^YEARFRAC(B696,B697,1)-(1+$H$11-$H$13)^YEARFRAC(B696,B697,1)),"")</f>
        <v/>
      </c>
      <c r="I697" s="30" t="str">
        <f ca="1">IFERROR(IF(YEARFRAC($I$28,DATE(YEAR(I696),MONTH(I696)+1,1))&gt;$H$17,"",DATE(YEAR(I696),MONTH(I696)+1,1)),"")</f>
        <v/>
      </c>
      <c r="J697" s="33" t="str">
        <f ca="1">IF(I697&lt;&gt;"",(J696-K696)*(1+($H$12-$H$13)/12),"")</f>
        <v/>
      </c>
      <c r="K697" s="33" t="str">
        <f ca="1">IF(J697&lt;&gt;"",-PMT(($H$12-$H$13)/12,12*$H$17,$J$28,0,1),"")</f>
        <v/>
      </c>
      <c r="L697" s="33" t="str">
        <f ca="1">IF(K697&lt;&gt;"",J697*$H$13/12,"")</f>
        <v/>
      </c>
    </row>
    <row r="698" spans="2:12" x14ac:dyDescent="0.3">
      <c r="B698" s="30" t="str">
        <f ca="1">IFERROR(IF(YEARFRAC($B$28,IF(DATE(YEAR(B697),MONTH(B697),15)&gt;B697,DATE(YEAR(B697),MONTH(B697),15),DATE(YEAR(B697),MONTH(B697)+1,1)))&gt;$H$16,"",IF(DATE(YEAR(B697),MONTH(B697),15)&gt;B697,DATE(YEAR(B697),MONTH(B697),15),DATE(YEAR(B697),MONTH(B697)+1,1))),"")</f>
        <v/>
      </c>
      <c r="C698" s="33" t="str">
        <f ca="1">IF(B698&lt;&gt;"",IF(AND(MONTH(B698)=1,DAY(B698)=1),C697*(1+$H$10),C697),"")</f>
        <v/>
      </c>
      <c r="D698" s="33" t="str">
        <f ca="1">IF(C698&lt;&gt;"",C698*$H$8/24,"")</f>
        <v/>
      </c>
      <c r="E698" s="33" t="str">
        <f ca="1">IF(D698&lt;&gt;"",C698*$H$9/24,"")</f>
        <v/>
      </c>
      <c r="F698" s="33" t="str">
        <f ca="1">IF(E698&lt;&gt;"",F697*(1+$H$11-$H$13)^YEARFRAC(B697,B698,1)+D698+E698,"")</f>
        <v/>
      </c>
      <c r="G698" s="33" t="str">
        <f ca="1">IF(E698&lt;&gt;"",F697*((1+$H$11)^YEARFRAC(B697,B698,1)-(1+$H$11-$H$13)^YEARFRAC(B697,B698,1)),"")</f>
        <v/>
      </c>
      <c r="I698" s="30" t="str">
        <f ca="1">IFERROR(IF(YEARFRAC($I$28,DATE(YEAR(I697),MONTH(I697)+1,1))&gt;$H$17,"",DATE(YEAR(I697),MONTH(I697)+1,1)),"")</f>
        <v/>
      </c>
      <c r="J698" s="33" t="str">
        <f ca="1">IF(I698&lt;&gt;"",(J697-K697)*(1+($H$12-$H$13)/12),"")</f>
        <v/>
      </c>
      <c r="K698" s="33" t="str">
        <f ca="1">IF(J698&lt;&gt;"",-PMT(($H$12-$H$13)/12,12*$H$17,$J$28,0,1),"")</f>
        <v/>
      </c>
      <c r="L698" s="33" t="str">
        <f ca="1">IF(K698&lt;&gt;"",J698*$H$13/12,"")</f>
        <v/>
      </c>
    </row>
    <row r="699" spans="2:12" x14ac:dyDescent="0.3">
      <c r="B699" s="30" t="str">
        <f ca="1">IFERROR(IF(YEARFRAC($B$28,IF(DATE(YEAR(B698),MONTH(B698),15)&gt;B698,DATE(YEAR(B698),MONTH(B698),15),DATE(YEAR(B698),MONTH(B698)+1,1)))&gt;$H$16,"",IF(DATE(YEAR(B698),MONTH(B698),15)&gt;B698,DATE(YEAR(B698),MONTH(B698),15),DATE(YEAR(B698),MONTH(B698)+1,1))),"")</f>
        <v/>
      </c>
      <c r="C699" s="33" t="str">
        <f ca="1">IF(B699&lt;&gt;"",IF(AND(MONTH(B699)=1,DAY(B699)=1),C698*(1+$H$10),C698),"")</f>
        <v/>
      </c>
      <c r="D699" s="33" t="str">
        <f ca="1">IF(C699&lt;&gt;"",C699*$H$8/24,"")</f>
        <v/>
      </c>
      <c r="E699" s="33" t="str">
        <f ca="1">IF(D699&lt;&gt;"",C699*$H$9/24,"")</f>
        <v/>
      </c>
      <c r="F699" s="33" t="str">
        <f ca="1">IF(E699&lt;&gt;"",F698*(1+$H$11-$H$13)^YEARFRAC(B698,B699,1)+D699+E699,"")</f>
        <v/>
      </c>
      <c r="G699" s="33" t="str">
        <f ca="1">IF(E699&lt;&gt;"",F698*((1+$H$11)^YEARFRAC(B698,B699,1)-(1+$H$11-$H$13)^YEARFRAC(B698,B699,1)),"")</f>
        <v/>
      </c>
      <c r="I699" s="30" t="str">
        <f ca="1">IFERROR(IF(YEARFRAC($I$28,DATE(YEAR(I698),MONTH(I698)+1,1))&gt;$H$17,"",DATE(YEAR(I698),MONTH(I698)+1,1)),"")</f>
        <v/>
      </c>
      <c r="J699" s="33" t="str">
        <f ca="1">IF(I699&lt;&gt;"",(J698-K698)*(1+($H$12-$H$13)/12),"")</f>
        <v/>
      </c>
      <c r="K699" s="33" t="str">
        <f ca="1">IF(J699&lt;&gt;"",-PMT(($H$12-$H$13)/12,12*$H$17,$J$28,0,1),"")</f>
        <v/>
      </c>
      <c r="L699" s="33" t="str">
        <f ca="1">IF(K699&lt;&gt;"",J699*$H$13/12,"")</f>
        <v/>
      </c>
    </row>
    <row r="700" spans="2:12" x14ac:dyDescent="0.3">
      <c r="B700" s="30" t="str">
        <f ca="1">IFERROR(IF(YEARFRAC($B$28,IF(DATE(YEAR(B699),MONTH(B699),15)&gt;B699,DATE(YEAR(B699),MONTH(B699),15),DATE(YEAR(B699),MONTH(B699)+1,1)))&gt;$H$16,"",IF(DATE(YEAR(B699),MONTH(B699),15)&gt;B699,DATE(YEAR(B699),MONTH(B699),15),DATE(YEAR(B699),MONTH(B699)+1,1))),"")</f>
        <v/>
      </c>
      <c r="C700" s="33" t="str">
        <f ca="1">IF(B700&lt;&gt;"",IF(AND(MONTH(B700)=1,DAY(B700)=1),C699*(1+$H$10),C699),"")</f>
        <v/>
      </c>
      <c r="D700" s="33" t="str">
        <f ca="1">IF(C700&lt;&gt;"",C700*$H$8/24,"")</f>
        <v/>
      </c>
      <c r="E700" s="33" t="str">
        <f ca="1">IF(D700&lt;&gt;"",C700*$H$9/24,"")</f>
        <v/>
      </c>
      <c r="F700" s="33" t="str">
        <f ca="1">IF(E700&lt;&gt;"",F699*(1+$H$11-$H$13)^YEARFRAC(B699,B700,1)+D700+E700,"")</f>
        <v/>
      </c>
      <c r="G700" s="33" t="str">
        <f ca="1">IF(E700&lt;&gt;"",F699*((1+$H$11)^YEARFRAC(B699,B700,1)-(1+$H$11-$H$13)^YEARFRAC(B699,B700,1)),"")</f>
        <v/>
      </c>
      <c r="I700" s="30" t="str">
        <f ca="1">IFERROR(IF(YEARFRAC($I$28,DATE(YEAR(I699),MONTH(I699)+1,1))&gt;$H$17,"",DATE(YEAR(I699),MONTH(I699)+1,1)),"")</f>
        <v/>
      </c>
      <c r="J700" s="33" t="str">
        <f ca="1">IF(I700&lt;&gt;"",(J699-K699)*(1+($H$12-$H$13)/12),"")</f>
        <v/>
      </c>
      <c r="K700" s="33" t="str">
        <f ca="1">IF(J700&lt;&gt;"",-PMT(($H$12-$H$13)/12,12*$H$17,$J$28,0,1),"")</f>
        <v/>
      </c>
      <c r="L700" s="33" t="str">
        <f ca="1">IF(K700&lt;&gt;"",J700*$H$13/12,"")</f>
        <v/>
      </c>
    </row>
    <row r="701" spans="2:12" x14ac:dyDescent="0.3">
      <c r="B701" s="30" t="str">
        <f ca="1">IFERROR(IF(YEARFRAC($B$28,IF(DATE(YEAR(B700),MONTH(B700),15)&gt;B700,DATE(YEAR(B700),MONTH(B700),15),DATE(YEAR(B700),MONTH(B700)+1,1)))&gt;$H$16,"",IF(DATE(YEAR(B700),MONTH(B700),15)&gt;B700,DATE(YEAR(B700),MONTH(B700),15),DATE(YEAR(B700),MONTH(B700)+1,1))),"")</f>
        <v/>
      </c>
      <c r="C701" s="33" t="str">
        <f ca="1">IF(B701&lt;&gt;"",IF(AND(MONTH(B701)=1,DAY(B701)=1),C700*(1+$H$10),C700),"")</f>
        <v/>
      </c>
      <c r="D701" s="33" t="str">
        <f ca="1">IF(C701&lt;&gt;"",C701*$H$8/24,"")</f>
        <v/>
      </c>
      <c r="E701" s="33" t="str">
        <f ca="1">IF(D701&lt;&gt;"",C701*$H$9/24,"")</f>
        <v/>
      </c>
      <c r="F701" s="33" t="str">
        <f ca="1">IF(E701&lt;&gt;"",F700*(1+$H$11-$H$13)^YEARFRAC(B700,B701,1)+D701+E701,"")</f>
        <v/>
      </c>
      <c r="G701" s="33" t="str">
        <f ca="1">IF(E701&lt;&gt;"",F700*((1+$H$11)^YEARFRAC(B700,B701,1)-(1+$H$11-$H$13)^YEARFRAC(B700,B701,1)),"")</f>
        <v/>
      </c>
      <c r="I701" s="30" t="str">
        <f ca="1">IFERROR(IF(YEARFRAC($I$28,DATE(YEAR(I700),MONTH(I700)+1,1))&gt;$H$17,"",DATE(YEAR(I700),MONTH(I700)+1,1)),"")</f>
        <v/>
      </c>
      <c r="J701" s="33" t="str">
        <f ca="1">IF(I701&lt;&gt;"",(J700-K700)*(1+($H$12-$H$13)/12),"")</f>
        <v/>
      </c>
      <c r="K701" s="33" t="str">
        <f ca="1">IF(J701&lt;&gt;"",-PMT(($H$12-$H$13)/12,12*$H$17,$J$28,0,1),"")</f>
        <v/>
      </c>
      <c r="L701" s="33" t="str">
        <f ca="1">IF(K701&lt;&gt;"",J701*$H$13/12,"")</f>
        <v/>
      </c>
    </row>
    <row r="702" spans="2:12" x14ac:dyDescent="0.3">
      <c r="B702" s="30" t="str">
        <f ca="1">IFERROR(IF(YEARFRAC($B$28,IF(DATE(YEAR(B701),MONTH(B701),15)&gt;B701,DATE(YEAR(B701),MONTH(B701),15),DATE(YEAR(B701),MONTH(B701)+1,1)))&gt;$H$16,"",IF(DATE(YEAR(B701),MONTH(B701),15)&gt;B701,DATE(YEAR(B701),MONTH(B701),15),DATE(YEAR(B701),MONTH(B701)+1,1))),"")</f>
        <v/>
      </c>
      <c r="C702" s="33" t="str">
        <f ca="1">IF(B702&lt;&gt;"",IF(AND(MONTH(B702)=1,DAY(B702)=1),C701*(1+$H$10),C701),"")</f>
        <v/>
      </c>
      <c r="D702" s="33" t="str">
        <f ca="1">IF(C702&lt;&gt;"",C702*$H$8/24,"")</f>
        <v/>
      </c>
      <c r="E702" s="33" t="str">
        <f ca="1">IF(D702&lt;&gt;"",C702*$H$9/24,"")</f>
        <v/>
      </c>
      <c r="F702" s="33" t="str">
        <f ca="1">IF(E702&lt;&gt;"",F701*(1+$H$11-$H$13)^YEARFRAC(B701,B702,1)+D702+E702,"")</f>
        <v/>
      </c>
      <c r="G702" s="33" t="str">
        <f ca="1">IF(E702&lt;&gt;"",F701*((1+$H$11)^YEARFRAC(B701,B702,1)-(1+$H$11-$H$13)^YEARFRAC(B701,B702,1)),"")</f>
        <v/>
      </c>
      <c r="I702" s="30" t="str">
        <f ca="1">IFERROR(IF(YEARFRAC($I$28,DATE(YEAR(I701),MONTH(I701)+1,1))&gt;$H$17,"",DATE(YEAR(I701),MONTH(I701)+1,1)),"")</f>
        <v/>
      </c>
      <c r="J702" s="33" t="str">
        <f ca="1">IF(I702&lt;&gt;"",(J701-K701)*(1+($H$12-$H$13)/12),"")</f>
        <v/>
      </c>
      <c r="K702" s="33" t="str">
        <f ca="1">IF(J702&lt;&gt;"",-PMT(($H$12-$H$13)/12,12*$H$17,$J$28,0,1),"")</f>
        <v/>
      </c>
      <c r="L702" s="33" t="str">
        <f ca="1">IF(K702&lt;&gt;"",J702*$H$13/12,"")</f>
        <v/>
      </c>
    </row>
    <row r="703" spans="2:12" x14ac:dyDescent="0.3">
      <c r="B703" s="30" t="str">
        <f ca="1">IFERROR(IF(YEARFRAC($B$28,IF(DATE(YEAR(B702),MONTH(B702),15)&gt;B702,DATE(YEAR(B702),MONTH(B702),15),DATE(YEAR(B702),MONTH(B702)+1,1)))&gt;$H$16,"",IF(DATE(YEAR(B702),MONTH(B702),15)&gt;B702,DATE(YEAR(B702),MONTH(B702),15),DATE(YEAR(B702),MONTH(B702)+1,1))),"")</f>
        <v/>
      </c>
      <c r="C703" s="33" t="str">
        <f ca="1">IF(B703&lt;&gt;"",IF(AND(MONTH(B703)=1,DAY(B703)=1),C702*(1+$H$10),C702),"")</f>
        <v/>
      </c>
      <c r="D703" s="33" t="str">
        <f ca="1">IF(C703&lt;&gt;"",C703*$H$8/24,"")</f>
        <v/>
      </c>
      <c r="E703" s="33" t="str">
        <f ca="1">IF(D703&lt;&gt;"",C703*$H$9/24,"")</f>
        <v/>
      </c>
      <c r="F703" s="33" t="str">
        <f ca="1">IF(E703&lt;&gt;"",F702*(1+$H$11-$H$13)^YEARFRAC(B702,B703,1)+D703+E703,"")</f>
        <v/>
      </c>
      <c r="G703" s="33" t="str">
        <f ca="1">IF(E703&lt;&gt;"",F702*((1+$H$11)^YEARFRAC(B702,B703,1)-(1+$H$11-$H$13)^YEARFRAC(B702,B703,1)),"")</f>
        <v/>
      </c>
      <c r="I703" s="30" t="str">
        <f ca="1">IFERROR(IF(YEARFRAC($I$28,DATE(YEAR(I702),MONTH(I702)+1,1))&gt;$H$17,"",DATE(YEAR(I702),MONTH(I702)+1,1)),"")</f>
        <v/>
      </c>
      <c r="J703" s="33" t="str">
        <f ca="1">IF(I703&lt;&gt;"",(J702-K702)*(1+($H$12-$H$13)/12),"")</f>
        <v/>
      </c>
      <c r="K703" s="33" t="str">
        <f ca="1">IF(J703&lt;&gt;"",-PMT(($H$12-$H$13)/12,12*$H$17,$J$28,0,1),"")</f>
        <v/>
      </c>
      <c r="L703" s="33" t="str">
        <f ca="1">IF(K703&lt;&gt;"",J703*$H$13/12,"")</f>
        <v/>
      </c>
    </row>
    <row r="704" spans="2:12" x14ac:dyDescent="0.3">
      <c r="B704" s="30" t="str">
        <f ca="1">IFERROR(IF(YEARFRAC($B$28,IF(DATE(YEAR(B703),MONTH(B703),15)&gt;B703,DATE(YEAR(B703),MONTH(B703),15),DATE(YEAR(B703),MONTH(B703)+1,1)))&gt;$H$16,"",IF(DATE(YEAR(B703),MONTH(B703),15)&gt;B703,DATE(YEAR(B703),MONTH(B703),15),DATE(YEAR(B703),MONTH(B703)+1,1))),"")</f>
        <v/>
      </c>
      <c r="C704" s="33" t="str">
        <f ca="1">IF(B704&lt;&gt;"",IF(AND(MONTH(B704)=1,DAY(B704)=1),C703*(1+$H$10),C703),"")</f>
        <v/>
      </c>
      <c r="D704" s="33" t="str">
        <f ca="1">IF(C704&lt;&gt;"",C704*$H$8/24,"")</f>
        <v/>
      </c>
      <c r="E704" s="33" t="str">
        <f ca="1">IF(D704&lt;&gt;"",C704*$H$9/24,"")</f>
        <v/>
      </c>
      <c r="F704" s="33" t="str">
        <f ca="1">IF(E704&lt;&gt;"",F703*(1+$H$11-$H$13)^YEARFRAC(B703,B704,1)+D704+E704,"")</f>
        <v/>
      </c>
      <c r="G704" s="33" t="str">
        <f ca="1">IF(E704&lt;&gt;"",F703*((1+$H$11)^YEARFRAC(B703,B704,1)-(1+$H$11-$H$13)^YEARFRAC(B703,B704,1)),"")</f>
        <v/>
      </c>
      <c r="I704" s="30" t="str">
        <f ca="1">IFERROR(IF(YEARFRAC($I$28,DATE(YEAR(I703),MONTH(I703)+1,1))&gt;$H$17,"",DATE(YEAR(I703),MONTH(I703)+1,1)),"")</f>
        <v/>
      </c>
      <c r="J704" s="33" t="str">
        <f ca="1">IF(I704&lt;&gt;"",(J703-K703)*(1+($H$12-$H$13)/12),"")</f>
        <v/>
      </c>
      <c r="K704" s="33" t="str">
        <f ca="1">IF(J704&lt;&gt;"",-PMT(($H$12-$H$13)/12,12*$H$17,$J$28,0,1),"")</f>
        <v/>
      </c>
      <c r="L704" s="33" t="str">
        <f ca="1">IF(K704&lt;&gt;"",J704*$H$13/12,"")</f>
        <v/>
      </c>
    </row>
    <row r="705" spans="2:12" x14ac:dyDescent="0.3">
      <c r="B705" s="30" t="str">
        <f ca="1">IFERROR(IF(YEARFRAC($B$28,IF(DATE(YEAR(B704),MONTH(B704),15)&gt;B704,DATE(YEAR(B704),MONTH(B704),15),DATE(YEAR(B704),MONTH(B704)+1,1)))&gt;$H$16,"",IF(DATE(YEAR(B704),MONTH(B704),15)&gt;B704,DATE(YEAR(B704),MONTH(B704),15),DATE(YEAR(B704),MONTH(B704)+1,1))),"")</f>
        <v/>
      </c>
      <c r="C705" s="33" t="str">
        <f ca="1">IF(B705&lt;&gt;"",IF(AND(MONTH(B705)=1,DAY(B705)=1),C704*(1+$H$10),C704),"")</f>
        <v/>
      </c>
      <c r="D705" s="33" t="str">
        <f ca="1">IF(C705&lt;&gt;"",C705*$H$8/24,"")</f>
        <v/>
      </c>
      <c r="E705" s="33" t="str">
        <f ca="1">IF(D705&lt;&gt;"",C705*$H$9/24,"")</f>
        <v/>
      </c>
      <c r="F705" s="33" t="str">
        <f ca="1">IF(E705&lt;&gt;"",F704*(1+$H$11-$H$13)^YEARFRAC(B704,B705,1)+D705+E705,"")</f>
        <v/>
      </c>
      <c r="G705" s="33" t="str">
        <f ca="1">IF(E705&lt;&gt;"",F704*((1+$H$11)^YEARFRAC(B704,B705,1)-(1+$H$11-$H$13)^YEARFRAC(B704,B705,1)),"")</f>
        <v/>
      </c>
      <c r="I705" s="30" t="str">
        <f ca="1">IFERROR(IF(YEARFRAC($I$28,DATE(YEAR(I704),MONTH(I704)+1,1))&gt;$H$17,"",DATE(YEAR(I704),MONTH(I704)+1,1)),"")</f>
        <v/>
      </c>
      <c r="J705" s="33" t="str">
        <f ca="1">IF(I705&lt;&gt;"",(J704-K704)*(1+($H$12-$H$13)/12),"")</f>
        <v/>
      </c>
      <c r="K705" s="33" t="str">
        <f ca="1">IF(J705&lt;&gt;"",-PMT(($H$12-$H$13)/12,12*$H$17,$J$28,0,1),"")</f>
        <v/>
      </c>
      <c r="L705" s="33" t="str">
        <f ca="1">IF(K705&lt;&gt;"",J705*$H$13/12,"")</f>
        <v/>
      </c>
    </row>
    <row r="706" spans="2:12" x14ac:dyDescent="0.3">
      <c r="B706" s="30" t="str">
        <f ca="1">IFERROR(IF(YEARFRAC($B$28,IF(DATE(YEAR(B705),MONTH(B705),15)&gt;B705,DATE(YEAR(B705),MONTH(B705),15),DATE(YEAR(B705),MONTH(B705)+1,1)))&gt;$H$16,"",IF(DATE(YEAR(B705),MONTH(B705),15)&gt;B705,DATE(YEAR(B705),MONTH(B705),15),DATE(YEAR(B705),MONTH(B705)+1,1))),"")</f>
        <v/>
      </c>
      <c r="C706" s="33" t="str">
        <f ca="1">IF(B706&lt;&gt;"",IF(AND(MONTH(B706)=1,DAY(B706)=1),C705*(1+$H$10),C705),"")</f>
        <v/>
      </c>
      <c r="D706" s="33" t="str">
        <f ca="1">IF(C706&lt;&gt;"",C706*$H$8/24,"")</f>
        <v/>
      </c>
      <c r="E706" s="33" t="str">
        <f ca="1">IF(D706&lt;&gt;"",C706*$H$9/24,"")</f>
        <v/>
      </c>
      <c r="F706" s="33" t="str">
        <f ca="1">IF(E706&lt;&gt;"",F705*(1+$H$11-$H$13)^YEARFRAC(B705,B706,1)+D706+E706,"")</f>
        <v/>
      </c>
      <c r="G706" s="33" t="str">
        <f ca="1">IF(E706&lt;&gt;"",F705*((1+$H$11)^YEARFRAC(B705,B706,1)-(1+$H$11-$H$13)^YEARFRAC(B705,B706,1)),"")</f>
        <v/>
      </c>
      <c r="I706" s="30" t="str">
        <f ca="1">IFERROR(IF(YEARFRAC($I$28,DATE(YEAR(I705),MONTH(I705)+1,1))&gt;$H$17,"",DATE(YEAR(I705),MONTH(I705)+1,1)),"")</f>
        <v/>
      </c>
      <c r="J706" s="33" t="str">
        <f ca="1">IF(I706&lt;&gt;"",(J705-K705)*(1+($H$12-$H$13)/12),"")</f>
        <v/>
      </c>
      <c r="K706" s="33" t="str">
        <f ca="1">IF(J706&lt;&gt;"",-PMT(($H$12-$H$13)/12,12*$H$17,$J$28,0,1),"")</f>
        <v/>
      </c>
      <c r="L706" s="33" t="str">
        <f ca="1">IF(K706&lt;&gt;"",J706*$H$13/12,"")</f>
        <v/>
      </c>
    </row>
    <row r="707" spans="2:12" x14ac:dyDescent="0.3">
      <c r="B707" s="30" t="str">
        <f ca="1">IFERROR(IF(YEARFRAC($B$28,IF(DATE(YEAR(B706),MONTH(B706),15)&gt;B706,DATE(YEAR(B706),MONTH(B706),15),DATE(YEAR(B706),MONTH(B706)+1,1)))&gt;$H$16,"",IF(DATE(YEAR(B706),MONTH(B706),15)&gt;B706,DATE(YEAR(B706),MONTH(B706),15),DATE(YEAR(B706),MONTH(B706)+1,1))),"")</f>
        <v/>
      </c>
      <c r="C707" s="33" t="str">
        <f ca="1">IF(B707&lt;&gt;"",IF(AND(MONTH(B707)=1,DAY(B707)=1),C706*(1+$H$10),C706),"")</f>
        <v/>
      </c>
      <c r="D707" s="33" t="str">
        <f ca="1">IF(C707&lt;&gt;"",C707*$H$8/24,"")</f>
        <v/>
      </c>
      <c r="E707" s="33" t="str">
        <f ca="1">IF(D707&lt;&gt;"",C707*$H$9/24,"")</f>
        <v/>
      </c>
      <c r="F707" s="33" t="str">
        <f ca="1">IF(E707&lt;&gt;"",F706*(1+$H$11-$H$13)^YEARFRAC(B706,B707,1)+D707+E707,"")</f>
        <v/>
      </c>
      <c r="G707" s="33" t="str">
        <f ca="1">IF(E707&lt;&gt;"",F706*((1+$H$11)^YEARFRAC(B706,B707,1)-(1+$H$11-$H$13)^YEARFRAC(B706,B707,1)),"")</f>
        <v/>
      </c>
      <c r="I707" s="30" t="str">
        <f ca="1">IFERROR(IF(YEARFRAC($I$28,DATE(YEAR(I706),MONTH(I706)+1,1))&gt;$H$17,"",DATE(YEAR(I706),MONTH(I706)+1,1)),"")</f>
        <v/>
      </c>
      <c r="J707" s="33" t="str">
        <f ca="1">IF(I707&lt;&gt;"",(J706-K706)*(1+($H$12-$H$13)/12),"")</f>
        <v/>
      </c>
      <c r="K707" s="33" t="str">
        <f ca="1">IF(J707&lt;&gt;"",-PMT(($H$12-$H$13)/12,12*$H$17,$J$28,0,1),"")</f>
        <v/>
      </c>
      <c r="L707" s="33" t="str">
        <f ca="1">IF(K707&lt;&gt;"",J707*$H$13/12,"")</f>
        <v/>
      </c>
    </row>
    <row r="708" spans="2:12" x14ac:dyDescent="0.3">
      <c r="B708" s="30" t="str">
        <f ca="1">IFERROR(IF(YEARFRAC($B$28,IF(DATE(YEAR(B707),MONTH(B707),15)&gt;B707,DATE(YEAR(B707),MONTH(B707),15),DATE(YEAR(B707),MONTH(B707)+1,1)))&gt;$H$16,"",IF(DATE(YEAR(B707),MONTH(B707),15)&gt;B707,DATE(YEAR(B707),MONTH(B707),15),DATE(YEAR(B707),MONTH(B707)+1,1))),"")</f>
        <v/>
      </c>
      <c r="C708" s="33" t="str">
        <f ca="1">IF(B708&lt;&gt;"",IF(AND(MONTH(B708)=1,DAY(B708)=1),C707*(1+$H$10),C707),"")</f>
        <v/>
      </c>
      <c r="D708" s="33" t="str">
        <f ca="1">IF(C708&lt;&gt;"",C708*$H$8/24,"")</f>
        <v/>
      </c>
      <c r="E708" s="33" t="str">
        <f ca="1">IF(D708&lt;&gt;"",C708*$H$9/24,"")</f>
        <v/>
      </c>
      <c r="F708" s="33" t="str">
        <f ca="1">IF(E708&lt;&gt;"",F707*(1+$H$11-$H$13)^YEARFRAC(B707,B708,1)+D708+E708,"")</f>
        <v/>
      </c>
      <c r="G708" s="33" t="str">
        <f ca="1">IF(E708&lt;&gt;"",F707*((1+$H$11)^YEARFRAC(B707,B708,1)-(1+$H$11-$H$13)^YEARFRAC(B707,B708,1)),"")</f>
        <v/>
      </c>
      <c r="I708" s="30" t="str">
        <f ca="1">IFERROR(IF(YEARFRAC($I$28,DATE(YEAR(I707),MONTH(I707)+1,1))&gt;$H$17,"",DATE(YEAR(I707),MONTH(I707)+1,1)),"")</f>
        <v/>
      </c>
      <c r="J708" s="33" t="str">
        <f ca="1">IF(I708&lt;&gt;"",(J707-K707)*(1+($H$12-$H$13)/12),"")</f>
        <v/>
      </c>
      <c r="K708" s="33" t="str">
        <f ca="1">IF(J708&lt;&gt;"",-PMT(($H$12-$H$13)/12,12*$H$17,$J$28,0,1),"")</f>
        <v/>
      </c>
      <c r="L708" s="33" t="str">
        <f ca="1">IF(K708&lt;&gt;"",J708*$H$13/12,"")</f>
        <v/>
      </c>
    </row>
    <row r="709" spans="2:12" x14ac:dyDescent="0.3">
      <c r="B709" s="30" t="str">
        <f ca="1">IFERROR(IF(YEARFRAC($B$28,IF(DATE(YEAR(B708),MONTH(B708),15)&gt;B708,DATE(YEAR(B708),MONTH(B708),15),DATE(YEAR(B708),MONTH(B708)+1,1)))&gt;$H$16,"",IF(DATE(YEAR(B708),MONTH(B708),15)&gt;B708,DATE(YEAR(B708),MONTH(B708),15),DATE(YEAR(B708),MONTH(B708)+1,1))),"")</f>
        <v/>
      </c>
      <c r="C709" s="33" t="str">
        <f ca="1">IF(B709&lt;&gt;"",IF(AND(MONTH(B709)=1,DAY(B709)=1),C708*(1+$H$10),C708),"")</f>
        <v/>
      </c>
      <c r="D709" s="33" t="str">
        <f ca="1">IF(C709&lt;&gt;"",C709*$H$8/24,"")</f>
        <v/>
      </c>
      <c r="E709" s="33" t="str">
        <f ca="1">IF(D709&lt;&gt;"",C709*$H$9/24,"")</f>
        <v/>
      </c>
      <c r="F709" s="33" t="str">
        <f ca="1">IF(E709&lt;&gt;"",F708*(1+$H$11-$H$13)^YEARFRAC(B708,B709,1)+D709+E709,"")</f>
        <v/>
      </c>
      <c r="G709" s="33" t="str">
        <f ca="1">IF(E709&lt;&gt;"",F708*((1+$H$11)^YEARFRAC(B708,B709,1)-(1+$H$11-$H$13)^YEARFRAC(B708,B709,1)),"")</f>
        <v/>
      </c>
      <c r="I709" s="30" t="str">
        <f ca="1">IFERROR(IF(YEARFRAC($I$28,DATE(YEAR(I708),MONTH(I708)+1,1))&gt;$H$17,"",DATE(YEAR(I708),MONTH(I708)+1,1)),"")</f>
        <v/>
      </c>
      <c r="J709" s="33" t="str">
        <f ca="1">IF(I709&lt;&gt;"",(J708-K708)*(1+($H$12-$H$13)/12),"")</f>
        <v/>
      </c>
      <c r="K709" s="33" t="str">
        <f ca="1">IF(J709&lt;&gt;"",-PMT(($H$12-$H$13)/12,12*$H$17,$J$28,0,1),"")</f>
        <v/>
      </c>
      <c r="L709" s="33" t="str">
        <f ca="1">IF(K709&lt;&gt;"",J709*$H$13/12,"")</f>
        <v/>
      </c>
    </row>
    <row r="710" spans="2:12" x14ac:dyDescent="0.3">
      <c r="B710" s="30" t="str">
        <f ca="1">IFERROR(IF(YEARFRAC($B$28,IF(DATE(YEAR(B709),MONTH(B709),15)&gt;B709,DATE(YEAR(B709),MONTH(B709),15),DATE(YEAR(B709),MONTH(B709)+1,1)))&gt;$H$16,"",IF(DATE(YEAR(B709),MONTH(B709),15)&gt;B709,DATE(YEAR(B709),MONTH(B709),15),DATE(YEAR(B709),MONTH(B709)+1,1))),"")</f>
        <v/>
      </c>
      <c r="C710" s="33" t="str">
        <f ca="1">IF(B710&lt;&gt;"",IF(AND(MONTH(B710)=1,DAY(B710)=1),C709*(1+$H$10),C709),"")</f>
        <v/>
      </c>
      <c r="D710" s="33" t="str">
        <f ca="1">IF(C710&lt;&gt;"",C710*$H$8/24,"")</f>
        <v/>
      </c>
      <c r="E710" s="33" t="str">
        <f ca="1">IF(D710&lt;&gt;"",C710*$H$9/24,"")</f>
        <v/>
      </c>
      <c r="F710" s="33" t="str">
        <f ca="1">IF(E710&lt;&gt;"",F709*(1+$H$11-$H$13)^YEARFRAC(B709,B710,1)+D710+E710,"")</f>
        <v/>
      </c>
      <c r="G710" s="33" t="str">
        <f ca="1">IF(E710&lt;&gt;"",F709*((1+$H$11)^YEARFRAC(B709,B710,1)-(1+$H$11-$H$13)^YEARFRAC(B709,B710,1)),"")</f>
        <v/>
      </c>
      <c r="I710" s="30" t="str">
        <f ca="1">IFERROR(IF(YEARFRAC($I$28,DATE(YEAR(I709),MONTH(I709)+1,1))&gt;$H$17,"",DATE(YEAR(I709),MONTH(I709)+1,1)),"")</f>
        <v/>
      </c>
      <c r="J710" s="33" t="str">
        <f ca="1">IF(I710&lt;&gt;"",(J709-K709)*(1+($H$12-$H$13)/12),"")</f>
        <v/>
      </c>
      <c r="K710" s="33" t="str">
        <f ca="1">IF(J710&lt;&gt;"",-PMT(($H$12-$H$13)/12,12*$H$17,$J$28,0,1),"")</f>
        <v/>
      </c>
      <c r="L710" s="33" t="str">
        <f ca="1">IF(K710&lt;&gt;"",J710*$H$13/12,"")</f>
        <v/>
      </c>
    </row>
    <row r="711" spans="2:12" x14ac:dyDescent="0.3">
      <c r="B711" s="30" t="str">
        <f ca="1">IFERROR(IF(YEARFRAC($B$28,IF(DATE(YEAR(B710),MONTH(B710),15)&gt;B710,DATE(YEAR(B710),MONTH(B710),15),DATE(YEAR(B710),MONTH(B710)+1,1)))&gt;$H$16,"",IF(DATE(YEAR(B710),MONTH(B710),15)&gt;B710,DATE(YEAR(B710),MONTH(B710),15),DATE(YEAR(B710),MONTH(B710)+1,1))),"")</f>
        <v/>
      </c>
      <c r="C711" s="33" t="str">
        <f ca="1">IF(B711&lt;&gt;"",IF(AND(MONTH(B711)=1,DAY(B711)=1),C710*(1+$H$10),C710),"")</f>
        <v/>
      </c>
      <c r="D711" s="33" t="str">
        <f ca="1">IF(C711&lt;&gt;"",C711*$H$8/24,"")</f>
        <v/>
      </c>
      <c r="E711" s="33" t="str">
        <f ca="1">IF(D711&lt;&gt;"",C711*$H$9/24,"")</f>
        <v/>
      </c>
      <c r="F711" s="33" t="str">
        <f ca="1">IF(E711&lt;&gt;"",F710*(1+$H$11-$H$13)^YEARFRAC(B710,B711,1)+D711+E711,"")</f>
        <v/>
      </c>
      <c r="G711" s="33" t="str">
        <f ca="1">IF(E711&lt;&gt;"",F710*((1+$H$11)^YEARFRAC(B710,B711,1)-(1+$H$11-$H$13)^YEARFRAC(B710,B711,1)),"")</f>
        <v/>
      </c>
      <c r="I711" s="30" t="str">
        <f ca="1">IFERROR(IF(YEARFRAC($I$28,DATE(YEAR(I710),MONTH(I710)+1,1))&gt;$H$17,"",DATE(YEAR(I710),MONTH(I710)+1,1)),"")</f>
        <v/>
      </c>
      <c r="J711" s="33" t="str">
        <f ca="1">IF(I711&lt;&gt;"",(J710-K710)*(1+($H$12-$H$13)/12),"")</f>
        <v/>
      </c>
      <c r="K711" s="33" t="str">
        <f ca="1">IF(J711&lt;&gt;"",-PMT(($H$12-$H$13)/12,12*$H$17,$J$28,0,1),"")</f>
        <v/>
      </c>
      <c r="L711" s="33" t="str">
        <f ca="1">IF(K711&lt;&gt;"",J711*$H$13/12,"")</f>
        <v/>
      </c>
    </row>
    <row r="712" spans="2:12" x14ac:dyDescent="0.3">
      <c r="B712" s="30" t="str">
        <f ca="1">IFERROR(IF(YEARFRAC($B$28,IF(DATE(YEAR(B711),MONTH(B711),15)&gt;B711,DATE(YEAR(B711),MONTH(B711),15),DATE(YEAR(B711),MONTH(B711)+1,1)))&gt;$H$16,"",IF(DATE(YEAR(B711),MONTH(B711),15)&gt;B711,DATE(YEAR(B711),MONTH(B711),15),DATE(YEAR(B711),MONTH(B711)+1,1))),"")</f>
        <v/>
      </c>
      <c r="C712" s="33" t="str">
        <f ca="1">IF(B712&lt;&gt;"",IF(AND(MONTH(B712)=1,DAY(B712)=1),C711*(1+$H$10),C711),"")</f>
        <v/>
      </c>
      <c r="D712" s="33" t="str">
        <f ca="1">IF(C712&lt;&gt;"",C712*$H$8/24,"")</f>
        <v/>
      </c>
      <c r="E712" s="33" t="str">
        <f ca="1">IF(D712&lt;&gt;"",C712*$H$9/24,"")</f>
        <v/>
      </c>
      <c r="F712" s="33" t="str">
        <f ca="1">IF(E712&lt;&gt;"",F711*(1+$H$11-$H$13)^YEARFRAC(B711,B712,1)+D712+E712,"")</f>
        <v/>
      </c>
      <c r="G712" s="33" t="str">
        <f ca="1">IF(E712&lt;&gt;"",F711*((1+$H$11)^YEARFRAC(B711,B712,1)-(1+$H$11-$H$13)^YEARFRAC(B711,B712,1)),"")</f>
        <v/>
      </c>
      <c r="I712" s="30" t="str">
        <f ca="1">IFERROR(IF(YEARFRAC($I$28,DATE(YEAR(I711),MONTH(I711)+1,1))&gt;$H$17,"",DATE(YEAR(I711),MONTH(I711)+1,1)),"")</f>
        <v/>
      </c>
      <c r="J712" s="33" t="str">
        <f ca="1">IF(I712&lt;&gt;"",(J711-K711)*(1+($H$12-$H$13)/12),"")</f>
        <v/>
      </c>
      <c r="K712" s="33" t="str">
        <f ca="1">IF(J712&lt;&gt;"",-PMT(($H$12-$H$13)/12,12*$H$17,$J$28,0,1),"")</f>
        <v/>
      </c>
      <c r="L712" s="33" t="str">
        <f ca="1">IF(K712&lt;&gt;"",J712*$H$13/12,"")</f>
        <v/>
      </c>
    </row>
    <row r="713" spans="2:12" x14ac:dyDescent="0.3">
      <c r="B713" s="30" t="str">
        <f ca="1">IFERROR(IF(YEARFRAC($B$28,IF(DATE(YEAR(B712),MONTH(B712),15)&gt;B712,DATE(YEAR(B712),MONTH(B712),15),DATE(YEAR(B712),MONTH(B712)+1,1)))&gt;$H$16,"",IF(DATE(YEAR(B712),MONTH(B712),15)&gt;B712,DATE(YEAR(B712),MONTH(B712),15),DATE(YEAR(B712),MONTH(B712)+1,1))),"")</f>
        <v/>
      </c>
      <c r="C713" s="33" t="str">
        <f ca="1">IF(B713&lt;&gt;"",IF(AND(MONTH(B713)=1,DAY(B713)=1),C712*(1+$H$10),C712),"")</f>
        <v/>
      </c>
      <c r="D713" s="33" t="str">
        <f ca="1">IF(C713&lt;&gt;"",C713*$H$8/24,"")</f>
        <v/>
      </c>
      <c r="E713" s="33" t="str">
        <f ca="1">IF(D713&lt;&gt;"",C713*$H$9/24,"")</f>
        <v/>
      </c>
      <c r="F713" s="33" t="str">
        <f ca="1">IF(E713&lt;&gt;"",F712*(1+$H$11-$H$13)^YEARFRAC(B712,B713,1)+D713+E713,"")</f>
        <v/>
      </c>
      <c r="G713" s="33" t="str">
        <f ca="1">IF(E713&lt;&gt;"",F712*((1+$H$11)^YEARFRAC(B712,B713,1)-(1+$H$11-$H$13)^YEARFRAC(B712,B713,1)),"")</f>
        <v/>
      </c>
      <c r="I713" s="30" t="str">
        <f ca="1">IFERROR(IF(YEARFRAC($I$28,DATE(YEAR(I712),MONTH(I712)+1,1))&gt;$H$17,"",DATE(YEAR(I712),MONTH(I712)+1,1)),"")</f>
        <v/>
      </c>
      <c r="J713" s="33" t="str">
        <f ca="1">IF(I713&lt;&gt;"",(J712-K712)*(1+($H$12-$H$13)/12),"")</f>
        <v/>
      </c>
      <c r="K713" s="33" t="str">
        <f ca="1">IF(J713&lt;&gt;"",-PMT(($H$12-$H$13)/12,12*$H$17,$J$28,0,1),"")</f>
        <v/>
      </c>
      <c r="L713" s="33" t="str">
        <f ca="1">IF(K713&lt;&gt;"",J713*$H$13/12,"")</f>
        <v/>
      </c>
    </row>
    <row r="714" spans="2:12" x14ac:dyDescent="0.3">
      <c r="B714" s="30" t="str">
        <f ca="1">IFERROR(IF(YEARFRAC($B$28,IF(DATE(YEAR(B713),MONTH(B713),15)&gt;B713,DATE(YEAR(B713),MONTH(B713),15),DATE(YEAR(B713),MONTH(B713)+1,1)))&gt;$H$16,"",IF(DATE(YEAR(B713),MONTH(B713),15)&gt;B713,DATE(YEAR(B713),MONTH(B713),15),DATE(YEAR(B713),MONTH(B713)+1,1))),"")</f>
        <v/>
      </c>
      <c r="C714" s="33" t="str">
        <f ca="1">IF(B714&lt;&gt;"",IF(AND(MONTH(B714)=1,DAY(B714)=1),C713*(1+$H$10),C713),"")</f>
        <v/>
      </c>
      <c r="D714" s="33" t="str">
        <f ca="1">IF(C714&lt;&gt;"",C714*$H$8/24,"")</f>
        <v/>
      </c>
      <c r="E714" s="33" t="str">
        <f ca="1">IF(D714&lt;&gt;"",C714*$H$9/24,"")</f>
        <v/>
      </c>
      <c r="F714" s="33" t="str">
        <f ca="1">IF(E714&lt;&gt;"",F713*(1+$H$11-$H$13)^YEARFRAC(B713,B714,1)+D714+E714,"")</f>
        <v/>
      </c>
      <c r="G714" s="33" t="str">
        <f ca="1">IF(E714&lt;&gt;"",F713*((1+$H$11)^YEARFRAC(B713,B714,1)-(1+$H$11-$H$13)^YEARFRAC(B713,B714,1)),"")</f>
        <v/>
      </c>
      <c r="I714" s="30" t="str">
        <f ca="1">IFERROR(IF(YEARFRAC($I$28,DATE(YEAR(I713),MONTH(I713)+1,1))&gt;$H$17,"",DATE(YEAR(I713),MONTH(I713)+1,1)),"")</f>
        <v/>
      </c>
      <c r="J714" s="33" t="str">
        <f ca="1">IF(I714&lt;&gt;"",(J713-K713)*(1+($H$12-$H$13)/12),"")</f>
        <v/>
      </c>
      <c r="K714" s="33" t="str">
        <f ca="1">IF(J714&lt;&gt;"",-PMT(($H$12-$H$13)/12,12*$H$17,$J$28,0,1),"")</f>
        <v/>
      </c>
      <c r="L714" s="33" t="str">
        <f ca="1">IF(K714&lt;&gt;"",J714*$H$13/12,"")</f>
        <v/>
      </c>
    </row>
    <row r="715" spans="2:12" x14ac:dyDescent="0.3">
      <c r="B715" s="30" t="str">
        <f ca="1">IFERROR(IF(YEARFRAC($B$28,IF(DATE(YEAR(B714),MONTH(B714),15)&gt;B714,DATE(YEAR(B714),MONTH(B714),15),DATE(YEAR(B714),MONTH(B714)+1,1)))&gt;$H$16,"",IF(DATE(YEAR(B714),MONTH(B714),15)&gt;B714,DATE(YEAR(B714),MONTH(B714),15),DATE(YEAR(B714),MONTH(B714)+1,1))),"")</f>
        <v/>
      </c>
      <c r="C715" s="33" t="str">
        <f ca="1">IF(B715&lt;&gt;"",IF(AND(MONTH(B715)=1,DAY(B715)=1),C714*(1+$H$10),C714),"")</f>
        <v/>
      </c>
      <c r="D715" s="33" t="str">
        <f ca="1">IF(C715&lt;&gt;"",C715*$H$8/24,"")</f>
        <v/>
      </c>
      <c r="E715" s="33" t="str">
        <f ca="1">IF(D715&lt;&gt;"",C715*$H$9/24,"")</f>
        <v/>
      </c>
      <c r="F715" s="33" t="str">
        <f ca="1">IF(E715&lt;&gt;"",F714*(1+$H$11-$H$13)^YEARFRAC(B714,B715,1)+D715+E715,"")</f>
        <v/>
      </c>
      <c r="G715" s="33" t="str">
        <f ca="1">IF(E715&lt;&gt;"",F714*((1+$H$11)^YEARFRAC(B714,B715,1)-(1+$H$11-$H$13)^YEARFRAC(B714,B715,1)),"")</f>
        <v/>
      </c>
      <c r="I715" s="30" t="str">
        <f ca="1">IFERROR(IF(YEARFRAC($I$28,DATE(YEAR(I714),MONTH(I714)+1,1))&gt;$H$17,"",DATE(YEAR(I714),MONTH(I714)+1,1)),"")</f>
        <v/>
      </c>
      <c r="J715" s="33" t="str">
        <f ca="1">IF(I715&lt;&gt;"",(J714-K714)*(1+($H$12-$H$13)/12),"")</f>
        <v/>
      </c>
      <c r="K715" s="33" t="str">
        <f ca="1">IF(J715&lt;&gt;"",-PMT(($H$12-$H$13)/12,12*$H$17,$J$28,0,1),"")</f>
        <v/>
      </c>
      <c r="L715" s="33" t="str">
        <f ca="1">IF(K715&lt;&gt;"",J715*$H$13/12,"")</f>
        <v/>
      </c>
    </row>
    <row r="716" spans="2:12" x14ac:dyDescent="0.3">
      <c r="B716" s="30" t="str">
        <f ca="1">IFERROR(IF(YEARFRAC($B$28,IF(DATE(YEAR(B715),MONTH(B715),15)&gt;B715,DATE(YEAR(B715),MONTH(B715),15),DATE(YEAR(B715),MONTH(B715)+1,1)))&gt;$H$16,"",IF(DATE(YEAR(B715),MONTH(B715),15)&gt;B715,DATE(YEAR(B715),MONTH(B715),15),DATE(YEAR(B715),MONTH(B715)+1,1))),"")</f>
        <v/>
      </c>
      <c r="C716" s="33" t="str">
        <f ca="1">IF(B716&lt;&gt;"",IF(AND(MONTH(B716)=1,DAY(B716)=1),C715*(1+$H$10),C715),"")</f>
        <v/>
      </c>
      <c r="D716" s="33" t="str">
        <f ca="1">IF(C716&lt;&gt;"",C716*$H$8/24,"")</f>
        <v/>
      </c>
      <c r="E716" s="33" t="str">
        <f ca="1">IF(D716&lt;&gt;"",C716*$H$9/24,"")</f>
        <v/>
      </c>
      <c r="F716" s="33" t="str">
        <f ca="1">IF(E716&lt;&gt;"",F715*(1+$H$11-$H$13)^YEARFRAC(B715,B716,1)+D716+E716,"")</f>
        <v/>
      </c>
      <c r="G716" s="33" t="str">
        <f ca="1">IF(E716&lt;&gt;"",F715*((1+$H$11)^YEARFRAC(B715,B716,1)-(1+$H$11-$H$13)^YEARFRAC(B715,B716,1)),"")</f>
        <v/>
      </c>
      <c r="I716" s="30" t="str">
        <f ca="1">IFERROR(IF(YEARFRAC($I$28,DATE(YEAR(I715),MONTH(I715)+1,1))&gt;$H$17,"",DATE(YEAR(I715),MONTH(I715)+1,1)),"")</f>
        <v/>
      </c>
      <c r="J716" s="33" t="str">
        <f ca="1">IF(I716&lt;&gt;"",(J715-K715)*(1+($H$12-$H$13)/12),"")</f>
        <v/>
      </c>
      <c r="K716" s="33" t="str">
        <f ca="1">IF(J716&lt;&gt;"",-PMT(($H$12-$H$13)/12,12*$H$17,$J$28,0,1),"")</f>
        <v/>
      </c>
      <c r="L716" s="33" t="str">
        <f ca="1">IF(K716&lt;&gt;"",J716*$H$13/12,"")</f>
        <v/>
      </c>
    </row>
    <row r="717" spans="2:12" x14ac:dyDescent="0.3">
      <c r="B717" s="30" t="str">
        <f ca="1">IFERROR(IF(YEARFRAC($B$28,IF(DATE(YEAR(B716),MONTH(B716),15)&gt;B716,DATE(YEAR(B716),MONTH(B716),15),DATE(YEAR(B716),MONTH(B716)+1,1)))&gt;$H$16,"",IF(DATE(YEAR(B716),MONTH(B716),15)&gt;B716,DATE(YEAR(B716),MONTH(B716),15),DATE(YEAR(B716),MONTH(B716)+1,1))),"")</f>
        <v/>
      </c>
      <c r="C717" s="33" t="str">
        <f ca="1">IF(B717&lt;&gt;"",IF(AND(MONTH(B717)=1,DAY(B717)=1),C716*(1+$H$10),C716),"")</f>
        <v/>
      </c>
      <c r="D717" s="33" t="str">
        <f ca="1">IF(C717&lt;&gt;"",C717*$H$8/24,"")</f>
        <v/>
      </c>
      <c r="E717" s="33" t="str">
        <f ca="1">IF(D717&lt;&gt;"",C717*$H$9/24,"")</f>
        <v/>
      </c>
      <c r="F717" s="33" t="str">
        <f ca="1">IF(E717&lt;&gt;"",F716*(1+$H$11-$H$13)^YEARFRAC(B716,B717,1)+D717+E717,"")</f>
        <v/>
      </c>
      <c r="G717" s="33" t="str">
        <f ca="1">IF(E717&lt;&gt;"",F716*((1+$H$11)^YEARFRAC(B716,B717,1)-(1+$H$11-$H$13)^YEARFRAC(B716,B717,1)),"")</f>
        <v/>
      </c>
      <c r="I717" s="30" t="str">
        <f ca="1">IFERROR(IF(YEARFRAC($I$28,DATE(YEAR(I716),MONTH(I716)+1,1))&gt;$H$17,"",DATE(YEAR(I716),MONTH(I716)+1,1)),"")</f>
        <v/>
      </c>
      <c r="J717" s="33" t="str">
        <f ca="1">IF(I717&lt;&gt;"",(J716-K716)*(1+($H$12-$H$13)/12),"")</f>
        <v/>
      </c>
      <c r="K717" s="33" t="str">
        <f ca="1">IF(J717&lt;&gt;"",-PMT(($H$12-$H$13)/12,12*$H$17,$J$28,0,1),"")</f>
        <v/>
      </c>
      <c r="L717" s="33" t="str">
        <f ca="1">IF(K717&lt;&gt;"",J717*$H$13/12,"")</f>
        <v/>
      </c>
    </row>
    <row r="718" spans="2:12" x14ac:dyDescent="0.3">
      <c r="B718" s="30" t="str">
        <f ca="1">IFERROR(IF(YEARFRAC($B$28,IF(DATE(YEAR(B717),MONTH(B717),15)&gt;B717,DATE(YEAR(B717),MONTH(B717),15),DATE(YEAR(B717),MONTH(B717)+1,1)))&gt;$H$16,"",IF(DATE(YEAR(B717),MONTH(B717),15)&gt;B717,DATE(YEAR(B717),MONTH(B717),15),DATE(YEAR(B717),MONTH(B717)+1,1))),"")</f>
        <v/>
      </c>
      <c r="C718" s="33" t="str">
        <f ca="1">IF(B718&lt;&gt;"",IF(AND(MONTH(B718)=1,DAY(B718)=1),C717*(1+$H$10),C717),"")</f>
        <v/>
      </c>
      <c r="D718" s="33" t="str">
        <f ca="1">IF(C718&lt;&gt;"",C718*$H$8/24,"")</f>
        <v/>
      </c>
      <c r="E718" s="33" t="str">
        <f ca="1">IF(D718&lt;&gt;"",C718*$H$9/24,"")</f>
        <v/>
      </c>
      <c r="F718" s="33" t="str">
        <f ca="1">IF(E718&lt;&gt;"",F717*(1+$H$11-$H$13)^YEARFRAC(B717,B718,1)+D718+E718,"")</f>
        <v/>
      </c>
      <c r="G718" s="33" t="str">
        <f ca="1">IF(E718&lt;&gt;"",F717*((1+$H$11)^YEARFRAC(B717,B718,1)-(1+$H$11-$H$13)^YEARFRAC(B717,B718,1)),"")</f>
        <v/>
      </c>
      <c r="I718" s="30" t="str">
        <f ca="1">IFERROR(IF(YEARFRAC($I$28,DATE(YEAR(I717),MONTH(I717)+1,1))&gt;$H$17,"",DATE(YEAR(I717),MONTH(I717)+1,1)),"")</f>
        <v/>
      </c>
      <c r="J718" s="33" t="str">
        <f ca="1">IF(I718&lt;&gt;"",(J717-K717)*(1+($H$12-$H$13)/12),"")</f>
        <v/>
      </c>
      <c r="K718" s="33" t="str">
        <f ca="1">IF(J718&lt;&gt;"",-PMT(($H$12-$H$13)/12,12*$H$17,$J$28,0,1),"")</f>
        <v/>
      </c>
      <c r="L718" s="33" t="str">
        <f ca="1">IF(K718&lt;&gt;"",J718*$H$13/12,"")</f>
        <v/>
      </c>
    </row>
    <row r="719" spans="2:12" x14ac:dyDescent="0.3">
      <c r="B719" s="30" t="str">
        <f ca="1">IFERROR(IF(YEARFRAC($B$28,IF(DATE(YEAR(B718),MONTH(B718),15)&gt;B718,DATE(YEAR(B718),MONTH(B718),15),DATE(YEAR(B718),MONTH(B718)+1,1)))&gt;$H$16,"",IF(DATE(YEAR(B718),MONTH(B718),15)&gt;B718,DATE(YEAR(B718),MONTH(B718),15),DATE(YEAR(B718),MONTH(B718)+1,1))),"")</f>
        <v/>
      </c>
      <c r="C719" s="33" t="str">
        <f ca="1">IF(B719&lt;&gt;"",IF(AND(MONTH(B719)=1,DAY(B719)=1),C718*(1+$H$10),C718),"")</f>
        <v/>
      </c>
      <c r="D719" s="33" t="str">
        <f ca="1">IF(C719&lt;&gt;"",C719*$H$8/24,"")</f>
        <v/>
      </c>
      <c r="E719" s="33" t="str">
        <f ca="1">IF(D719&lt;&gt;"",C719*$H$9/24,"")</f>
        <v/>
      </c>
      <c r="F719" s="33" t="str">
        <f ca="1">IF(E719&lt;&gt;"",F718*(1+$H$11-$H$13)^YEARFRAC(B718,B719,1)+D719+E719,"")</f>
        <v/>
      </c>
      <c r="G719" s="33" t="str">
        <f ca="1">IF(E719&lt;&gt;"",F718*((1+$H$11)^YEARFRAC(B718,B719,1)-(1+$H$11-$H$13)^YEARFRAC(B718,B719,1)),"")</f>
        <v/>
      </c>
      <c r="I719" s="30" t="str">
        <f ca="1">IFERROR(IF(YEARFRAC($I$28,DATE(YEAR(I718),MONTH(I718)+1,1))&gt;$H$17,"",DATE(YEAR(I718),MONTH(I718)+1,1)),"")</f>
        <v/>
      </c>
      <c r="J719" s="33" t="str">
        <f ca="1">IF(I719&lt;&gt;"",(J718-K718)*(1+($H$12-$H$13)/12),"")</f>
        <v/>
      </c>
      <c r="K719" s="33" t="str">
        <f ca="1">IF(J719&lt;&gt;"",-PMT(($H$12-$H$13)/12,12*$H$17,$J$28,0,1),"")</f>
        <v/>
      </c>
      <c r="L719" s="33" t="str">
        <f ca="1">IF(K719&lt;&gt;"",J719*$H$13/12,"")</f>
        <v/>
      </c>
    </row>
    <row r="720" spans="2:12" x14ac:dyDescent="0.3">
      <c r="B720" s="30" t="str">
        <f ca="1">IFERROR(IF(YEARFRAC($B$28,IF(DATE(YEAR(B719),MONTH(B719),15)&gt;B719,DATE(YEAR(B719),MONTH(B719),15),DATE(YEAR(B719),MONTH(B719)+1,1)))&gt;$H$16,"",IF(DATE(YEAR(B719),MONTH(B719),15)&gt;B719,DATE(YEAR(B719),MONTH(B719),15),DATE(YEAR(B719),MONTH(B719)+1,1))),"")</f>
        <v/>
      </c>
      <c r="C720" s="33" t="str">
        <f ca="1">IF(B720&lt;&gt;"",IF(AND(MONTH(B720)=1,DAY(B720)=1),C719*(1+$H$10),C719),"")</f>
        <v/>
      </c>
      <c r="D720" s="33" t="str">
        <f ca="1">IF(C720&lt;&gt;"",C720*$H$8/24,"")</f>
        <v/>
      </c>
      <c r="E720" s="33" t="str">
        <f ca="1">IF(D720&lt;&gt;"",C720*$H$9/24,"")</f>
        <v/>
      </c>
      <c r="F720" s="33" t="str">
        <f ca="1">IF(E720&lt;&gt;"",F719*(1+$H$11-$H$13)^YEARFRAC(B719,B720,1)+D720+E720,"")</f>
        <v/>
      </c>
      <c r="G720" s="33" t="str">
        <f ca="1">IF(E720&lt;&gt;"",F719*((1+$H$11)^YEARFRAC(B719,B720,1)-(1+$H$11-$H$13)^YEARFRAC(B719,B720,1)),"")</f>
        <v/>
      </c>
      <c r="I720" s="30" t="str">
        <f ca="1">IFERROR(IF(YEARFRAC($I$28,DATE(YEAR(I719),MONTH(I719)+1,1))&gt;$H$17,"",DATE(YEAR(I719),MONTH(I719)+1,1)),"")</f>
        <v/>
      </c>
      <c r="J720" s="33" t="str">
        <f ca="1">IF(I720&lt;&gt;"",(J719-K719)*(1+($H$12-$H$13)/12),"")</f>
        <v/>
      </c>
      <c r="K720" s="33" t="str">
        <f ca="1">IF(J720&lt;&gt;"",-PMT(($H$12-$H$13)/12,12*$H$17,$J$28,0,1),"")</f>
        <v/>
      </c>
      <c r="L720" s="33" t="str">
        <f ca="1">IF(K720&lt;&gt;"",J720*$H$13/12,"")</f>
        <v/>
      </c>
    </row>
    <row r="721" spans="2:12" x14ac:dyDescent="0.3">
      <c r="B721" s="30" t="str">
        <f ca="1">IFERROR(IF(YEARFRAC($B$28,IF(DATE(YEAR(B720),MONTH(B720),15)&gt;B720,DATE(YEAR(B720),MONTH(B720),15),DATE(YEAR(B720),MONTH(B720)+1,1)))&gt;$H$16,"",IF(DATE(YEAR(B720),MONTH(B720),15)&gt;B720,DATE(YEAR(B720),MONTH(B720),15),DATE(YEAR(B720),MONTH(B720)+1,1))),"")</f>
        <v/>
      </c>
      <c r="C721" s="33" t="str">
        <f ca="1">IF(B721&lt;&gt;"",IF(AND(MONTH(B721)=1,DAY(B721)=1),C720*(1+$H$10),C720),"")</f>
        <v/>
      </c>
      <c r="D721" s="33" t="str">
        <f ca="1">IF(C721&lt;&gt;"",C721*$H$8/24,"")</f>
        <v/>
      </c>
      <c r="E721" s="33" t="str">
        <f ca="1">IF(D721&lt;&gt;"",C721*$H$9/24,"")</f>
        <v/>
      </c>
      <c r="F721" s="33" t="str">
        <f ca="1">IF(E721&lt;&gt;"",F720*(1+$H$11-$H$13)^YEARFRAC(B720,B721,1)+D721+E721,"")</f>
        <v/>
      </c>
      <c r="G721" s="33" t="str">
        <f ca="1">IF(E721&lt;&gt;"",F720*((1+$H$11)^YEARFRAC(B720,B721,1)-(1+$H$11-$H$13)^YEARFRAC(B720,B721,1)),"")</f>
        <v/>
      </c>
      <c r="I721" s="30" t="str">
        <f ca="1">IFERROR(IF(YEARFRAC($I$28,DATE(YEAR(I720),MONTH(I720)+1,1))&gt;$H$17,"",DATE(YEAR(I720),MONTH(I720)+1,1)),"")</f>
        <v/>
      </c>
      <c r="J721" s="33" t="str">
        <f ca="1">IF(I721&lt;&gt;"",(J720-K720)*(1+($H$12-$H$13)/12),"")</f>
        <v/>
      </c>
      <c r="K721" s="33" t="str">
        <f ca="1">IF(J721&lt;&gt;"",-PMT(($H$12-$H$13)/12,12*$H$17,$J$28,0,1),"")</f>
        <v/>
      </c>
      <c r="L721" s="33" t="str">
        <f ca="1">IF(K721&lt;&gt;"",J721*$H$13/12,"")</f>
        <v/>
      </c>
    </row>
    <row r="722" spans="2:12" x14ac:dyDescent="0.3">
      <c r="B722" s="30" t="str">
        <f ca="1">IFERROR(IF(YEARFRAC($B$28,IF(DATE(YEAR(B721),MONTH(B721),15)&gt;B721,DATE(YEAR(B721),MONTH(B721),15),DATE(YEAR(B721),MONTH(B721)+1,1)))&gt;$H$16,"",IF(DATE(YEAR(B721),MONTH(B721),15)&gt;B721,DATE(YEAR(B721),MONTH(B721),15),DATE(YEAR(B721),MONTH(B721)+1,1))),"")</f>
        <v/>
      </c>
      <c r="C722" s="33" t="str">
        <f ca="1">IF(B722&lt;&gt;"",IF(AND(MONTH(B722)=1,DAY(B722)=1),C721*(1+$H$10),C721),"")</f>
        <v/>
      </c>
      <c r="D722" s="33" t="str">
        <f ca="1">IF(C722&lt;&gt;"",C722*$H$8/24,"")</f>
        <v/>
      </c>
      <c r="E722" s="33" t="str">
        <f ca="1">IF(D722&lt;&gt;"",C722*$H$9/24,"")</f>
        <v/>
      </c>
      <c r="F722" s="33" t="str">
        <f ca="1">IF(E722&lt;&gt;"",F721*(1+$H$11-$H$13)^YEARFRAC(B721,B722,1)+D722+E722,"")</f>
        <v/>
      </c>
      <c r="G722" s="33" t="str">
        <f ca="1">IF(E722&lt;&gt;"",F721*((1+$H$11)^YEARFRAC(B721,B722,1)-(1+$H$11-$H$13)^YEARFRAC(B721,B722,1)),"")</f>
        <v/>
      </c>
      <c r="I722" s="30" t="str">
        <f ca="1">IFERROR(IF(YEARFRAC($I$28,DATE(YEAR(I721),MONTH(I721)+1,1))&gt;$H$17,"",DATE(YEAR(I721),MONTH(I721)+1,1)),"")</f>
        <v/>
      </c>
      <c r="J722" s="33" t="str">
        <f ca="1">IF(I722&lt;&gt;"",(J721-K721)*(1+($H$12-$H$13)/12),"")</f>
        <v/>
      </c>
      <c r="K722" s="33" t="str">
        <f ca="1">IF(J722&lt;&gt;"",-PMT(($H$12-$H$13)/12,12*$H$17,$J$28,0,1),"")</f>
        <v/>
      </c>
      <c r="L722" s="33" t="str">
        <f ca="1">IF(K722&lt;&gt;"",J722*$H$13/12,"")</f>
        <v/>
      </c>
    </row>
    <row r="723" spans="2:12" x14ac:dyDescent="0.3">
      <c r="B723" s="30" t="str">
        <f ca="1">IFERROR(IF(YEARFRAC($B$28,IF(DATE(YEAR(B722),MONTH(B722),15)&gt;B722,DATE(YEAR(B722),MONTH(B722),15),DATE(YEAR(B722),MONTH(B722)+1,1)))&gt;$H$16,"",IF(DATE(YEAR(B722),MONTH(B722),15)&gt;B722,DATE(YEAR(B722),MONTH(B722),15),DATE(YEAR(B722),MONTH(B722)+1,1))),"")</f>
        <v/>
      </c>
      <c r="C723" s="33" t="str">
        <f ca="1">IF(B723&lt;&gt;"",IF(AND(MONTH(B723)=1,DAY(B723)=1),C722*(1+$H$10),C722),"")</f>
        <v/>
      </c>
      <c r="D723" s="33" t="str">
        <f ca="1">IF(C723&lt;&gt;"",C723*$H$8/24,"")</f>
        <v/>
      </c>
      <c r="E723" s="33" t="str">
        <f ca="1">IF(D723&lt;&gt;"",C723*$H$9/24,"")</f>
        <v/>
      </c>
      <c r="F723" s="33" t="str">
        <f ca="1">IF(E723&lt;&gt;"",F722*(1+$H$11-$H$13)^YEARFRAC(B722,B723,1)+D723+E723,"")</f>
        <v/>
      </c>
      <c r="G723" s="33" t="str">
        <f ca="1">IF(E723&lt;&gt;"",F722*((1+$H$11)^YEARFRAC(B722,B723,1)-(1+$H$11-$H$13)^YEARFRAC(B722,B723,1)),"")</f>
        <v/>
      </c>
      <c r="I723" s="30" t="str">
        <f ca="1">IFERROR(IF(YEARFRAC($I$28,DATE(YEAR(I722),MONTH(I722)+1,1))&gt;$H$17,"",DATE(YEAR(I722),MONTH(I722)+1,1)),"")</f>
        <v/>
      </c>
      <c r="J723" s="33" t="str">
        <f ca="1">IF(I723&lt;&gt;"",(J722-K722)*(1+($H$12-$H$13)/12),"")</f>
        <v/>
      </c>
      <c r="K723" s="33" t="str">
        <f ca="1">IF(J723&lt;&gt;"",-PMT(($H$12-$H$13)/12,12*$H$17,$J$28,0,1),"")</f>
        <v/>
      </c>
      <c r="L723" s="33" t="str">
        <f ca="1">IF(K723&lt;&gt;"",J723*$H$13/12,"")</f>
        <v/>
      </c>
    </row>
    <row r="724" spans="2:12" x14ac:dyDescent="0.3">
      <c r="B724" s="30" t="str">
        <f ca="1">IFERROR(IF(YEARFRAC($B$28,IF(DATE(YEAR(B723),MONTH(B723),15)&gt;B723,DATE(YEAR(B723),MONTH(B723),15),DATE(YEAR(B723),MONTH(B723)+1,1)))&gt;$H$16,"",IF(DATE(YEAR(B723),MONTH(B723),15)&gt;B723,DATE(YEAR(B723),MONTH(B723),15),DATE(YEAR(B723),MONTH(B723)+1,1))),"")</f>
        <v/>
      </c>
      <c r="C724" s="33" t="str">
        <f ca="1">IF(B724&lt;&gt;"",IF(AND(MONTH(B724)=1,DAY(B724)=1),C723*(1+$H$10),C723),"")</f>
        <v/>
      </c>
      <c r="D724" s="33" t="str">
        <f ca="1">IF(C724&lt;&gt;"",C724*$H$8/24,"")</f>
        <v/>
      </c>
      <c r="E724" s="33" t="str">
        <f ca="1">IF(D724&lt;&gt;"",C724*$H$9/24,"")</f>
        <v/>
      </c>
      <c r="F724" s="33" t="str">
        <f ca="1">IF(E724&lt;&gt;"",F723*(1+$H$11-$H$13)^YEARFRAC(B723,B724,1)+D724+E724,"")</f>
        <v/>
      </c>
      <c r="G724" s="33" t="str">
        <f ca="1">IF(E724&lt;&gt;"",F723*((1+$H$11)^YEARFRAC(B723,B724,1)-(1+$H$11-$H$13)^YEARFRAC(B723,B724,1)),"")</f>
        <v/>
      </c>
      <c r="I724" s="30" t="str">
        <f ca="1">IFERROR(IF(YEARFRAC($I$28,DATE(YEAR(I723),MONTH(I723)+1,1))&gt;$H$17,"",DATE(YEAR(I723),MONTH(I723)+1,1)),"")</f>
        <v/>
      </c>
      <c r="J724" s="33" t="str">
        <f ca="1">IF(I724&lt;&gt;"",(J723-K723)*(1+($H$12-$H$13)/12),"")</f>
        <v/>
      </c>
      <c r="K724" s="33" t="str">
        <f ca="1">IF(J724&lt;&gt;"",-PMT(($H$12-$H$13)/12,12*$H$17,$J$28,0,1),"")</f>
        <v/>
      </c>
      <c r="L724" s="33" t="str">
        <f ca="1">IF(K724&lt;&gt;"",J724*$H$13/12,"")</f>
        <v/>
      </c>
    </row>
    <row r="725" spans="2:12" x14ac:dyDescent="0.3">
      <c r="B725" s="30" t="str">
        <f ca="1">IFERROR(IF(YEARFRAC($B$28,IF(DATE(YEAR(B724),MONTH(B724),15)&gt;B724,DATE(YEAR(B724),MONTH(B724),15),DATE(YEAR(B724),MONTH(B724)+1,1)))&gt;$H$16,"",IF(DATE(YEAR(B724),MONTH(B724),15)&gt;B724,DATE(YEAR(B724),MONTH(B724),15),DATE(YEAR(B724),MONTH(B724)+1,1))),"")</f>
        <v/>
      </c>
      <c r="C725" s="33" t="str">
        <f ca="1">IF(B725&lt;&gt;"",IF(AND(MONTH(B725)=1,DAY(B725)=1),C724*(1+$H$10),C724),"")</f>
        <v/>
      </c>
      <c r="D725" s="33" t="str">
        <f ca="1">IF(C725&lt;&gt;"",C725*$H$8/24,"")</f>
        <v/>
      </c>
      <c r="E725" s="33" t="str">
        <f ca="1">IF(D725&lt;&gt;"",C725*$H$9/24,"")</f>
        <v/>
      </c>
      <c r="F725" s="33" t="str">
        <f ca="1">IF(E725&lt;&gt;"",F724*(1+$H$11-$H$13)^YEARFRAC(B724,B725,1)+D725+E725,"")</f>
        <v/>
      </c>
      <c r="G725" s="33" t="str">
        <f ca="1">IF(E725&lt;&gt;"",F724*((1+$H$11)^YEARFRAC(B724,B725,1)-(1+$H$11-$H$13)^YEARFRAC(B724,B725,1)),"")</f>
        <v/>
      </c>
      <c r="I725" s="30" t="str">
        <f ca="1">IFERROR(IF(YEARFRAC($I$28,DATE(YEAR(I724),MONTH(I724)+1,1))&gt;$H$17,"",DATE(YEAR(I724),MONTH(I724)+1,1)),"")</f>
        <v/>
      </c>
      <c r="J725" s="33" t="str">
        <f ca="1">IF(I725&lt;&gt;"",(J724-K724)*(1+($H$12-$H$13)/12),"")</f>
        <v/>
      </c>
      <c r="K725" s="33" t="str">
        <f ca="1">IF(J725&lt;&gt;"",-PMT(($H$12-$H$13)/12,12*$H$17,$J$28,0,1),"")</f>
        <v/>
      </c>
      <c r="L725" s="33" t="str">
        <f ca="1">IF(K725&lt;&gt;"",J725*$H$13/12,"")</f>
        <v/>
      </c>
    </row>
    <row r="726" spans="2:12" x14ac:dyDescent="0.3">
      <c r="B726" s="30" t="str">
        <f ca="1">IFERROR(IF(YEARFRAC($B$28,IF(DATE(YEAR(B725),MONTH(B725),15)&gt;B725,DATE(YEAR(B725),MONTH(B725),15),DATE(YEAR(B725),MONTH(B725)+1,1)))&gt;$H$16,"",IF(DATE(YEAR(B725),MONTH(B725),15)&gt;B725,DATE(YEAR(B725),MONTH(B725),15),DATE(YEAR(B725),MONTH(B725)+1,1))),"")</f>
        <v/>
      </c>
      <c r="C726" s="33" t="str">
        <f ca="1">IF(B726&lt;&gt;"",IF(AND(MONTH(B726)=1,DAY(B726)=1),C725*(1+$H$10),C725),"")</f>
        <v/>
      </c>
      <c r="D726" s="33" t="str">
        <f ca="1">IF(C726&lt;&gt;"",C726*$H$8/24,"")</f>
        <v/>
      </c>
      <c r="E726" s="33" t="str">
        <f ca="1">IF(D726&lt;&gt;"",C726*$H$9/24,"")</f>
        <v/>
      </c>
      <c r="F726" s="33" t="str">
        <f ca="1">IF(E726&lt;&gt;"",F725*(1+$H$11-$H$13)^YEARFRAC(B725,B726,1)+D726+E726,"")</f>
        <v/>
      </c>
      <c r="G726" s="33" t="str">
        <f ca="1">IF(E726&lt;&gt;"",F725*((1+$H$11)^YEARFRAC(B725,B726,1)-(1+$H$11-$H$13)^YEARFRAC(B725,B726,1)),"")</f>
        <v/>
      </c>
      <c r="I726" s="30" t="str">
        <f ca="1">IFERROR(IF(YEARFRAC($I$28,DATE(YEAR(I725),MONTH(I725)+1,1))&gt;$H$17,"",DATE(YEAR(I725),MONTH(I725)+1,1)),"")</f>
        <v/>
      </c>
      <c r="J726" s="33" t="str">
        <f ca="1">IF(I726&lt;&gt;"",(J725-K725)*(1+($H$12-$H$13)/12),"")</f>
        <v/>
      </c>
      <c r="K726" s="33" t="str">
        <f ca="1">IF(J726&lt;&gt;"",-PMT(($H$12-$H$13)/12,12*$H$17,$J$28,0,1),"")</f>
        <v/>
      </c>
      <c r="L726" s="33" t="str">
        <f ca="1">IF(K726&lt;&gt;"",J726*$H$13/12,"")</f>
        <v/>
      </c>
    </row>
    <row r="727" spans="2:12" x14ac:dyDescent="0.3">
      <c r="B727" s="30" t="str">
        <f ca="1">IFERROR(IF(YEARFRAC($B$28,IF(DATE(YEAR(B726),MONTH(B726),15)&gt;B726,DATE(YEAR(B726),MONTH(B726),15),DATE(YEAR(B726),MONTH(B726)+1,1)))&gt;$H$16,"",IF(DATE(YEAR(B726),MONTH(B726),15)&gt;B726,DATE(YEAR(B726),MONTH(B726),15),DATE(YEAR(B726),MONTH(B726)+1,1))),"")</f>
        <v/>
      </c>
      <c r="C727" s="33" t="str">
        <f ca="1">IF(B727&lt;&gt;"",IF(AND(MONTH(B727)=1,DAY(B727)=1),C726*(1+$H$10),C726),"")</f>
        <v/>
      </c>
      <c r="D727" s="33" t="str">
        <f ca="1">IF(C727&lt;&gt;"",C727*$H$8/24,"")</f>
        <v/>
      </c>
      <c r="E727" s="33" t="str">
        <f ca="1">IF(D727&lt;&gt;"",C727*$H$9/24,"")</f>
        <v/>
      </c>
      <c r="F727" s="33" t="str">
        <f ca="1">IF(E727&lt;&gt;"",F726*(1+$H$11-$H$13)^YEARFRAC(B726,B727,1)+D727+E727,"")</f>
        <v/>
      </c>
      <c r="G727" s="33" t="str">
        <f ca="1">IF(E727&lt;&gt;"",F726*((1+$H$11)^YEARFRAC(B726,B727,1)-(1+$H$11-$H$13)^YEARFRAC(B726,B727,1)),"")</f>
        <v/>
      </c>
      <c r="I727" s="30" t="str">
        <f ca="1">IFERROR(IF(YEARFRAC($I$28,DATE(YEAR(I726),MONTH(I726)+1,1))&gt;$H$17,"",DATE(YEAR(I726),MONTH(I726)+1,1)),"")</f>
        <v/>
      </c>
      <c r="J727" s="33" t="str">
        <f ca="1">IF(I727&lt;&gt;"",(J726-K726)*(1+($H$12-$H$13)/12),"")</f>
        <v/>
      </c>
      <c r="K727" s="33" t="str">
        <f ca="1">IF(J727&lt;&gt;"",-PMT(($H$12-$H$13)/12,12*$H$17,$J$28,0,1),"")</f>
        <v/>
      </c>
      <c r="L727" s="33" t="str">
        <f ca="1">IF(K727&lt;&gt;"",J727*$H$13/12,"")</f>
        <v/>
      </c>
    </row>
    <row r="728" spans="2:12" x14ac:dyDescent="0.3">
      <c r="B728" s="30" t="str">
        <f ca="1">IFERROR(IF(YEARFRAC($B$28,IF(DATE(YEAR(B727),MONTH(B727),15)&gt;B727,DATE(YEAR(B727),MONTH(B727),15),DATE(YEAR(B727),MONTH(B727)+1,1)))&gt;$H$16,"",IF(DATE(YEAR(B727),MONTH(B727),15)&gt;B727,DATE(YEAR(B727),MONTH(B727),15),DATE(YEAR(B727),MONTH(B727)+1,1))),"")</f>
        <v/>
      </c>
      <c r="C728" s="33" t="str">
        <f ca="1">IF(B728&lt;&gt;"",IF(AND(MONTH(B728)=1,DAY(B728)=1),C727*(1+$H$10),C727),"")</f>
        <v/>
      </c>
      <c r="D728" s="33" t="str">
        <f ca="1">IF(C728&lt;&gt;"",C728*$H$8/24,"")</f>
        <v/>
      </c>
      <c r="E728" s="33" t="str">
        <f ca="1">IF(D728&lt;&gt;"",C728*$H$9/24,"")</f>
        <v/>
      </c>
      <c r="F728" s="33" t="str">
        <f ca="1">IF(E728&lt;&gt;"",F727*(1+$H$11-$H$13)^YEARFRAC(B727,B728,1)+D728+E728,"")</f>
        <v/>
      </c>
      <c r="G728" s="33" t="str">
        <f ca="1">IF(E728&lt;&gt;"",F727*((1+$H$11)^YEARFRAC(B727,B728,1)-(1+$H$11-$H$13)^YEARFRAC(B727,B728,1)),"")</f>
        <v/>
      </c>
      <c r="I728" s="30" t="str">
        <f ca="1">IFERROR(IF(YEARFRAC($I$28,DATE(YEAR(I727),MONTH(I727)+1,1))&gt;$H$17,"",DATE(YEAR(I727),MONTH(I727)+1,1)),"")</f>
        <v/>
      </c>
      <c r="J728" s="33" t="str">
        <f ca="1">IF(I728&lt;&gt;"",(J727-K727)*(1+($H$12-$H$13)/12),"")</f>
        <v/>
      </c>
      <c r="K728" s="33" t="str">
        <f ca="1">IF(J728&lt;&gt;"",-PMT(($H$12-$H$13)/12,12*$H$17,$J$28,0,1),"")</f>
        <v/>
      </c>
      <c r="L728" s="33" t="str">
        <f ca="1">IF(K728&lt;&gt;"",J728*$H$13/12,"")</f>
        <v/>
      </c>
    </row>
    <row r="729" spans="2:12" x14ac:dyDescent="0.3">
      <c r="B729" s="30" t="str">
        <f ca="1">IFERROR(IF(YEARFRAC($B$28,IF(DATE(YEAR(B728),MONTH(B728),15)&gt;B728,DATE(YEAR(B728),MONTH(B728),15),DATE(YEAR(B728),MONTH(B728)+1,1)))&gt;$H$16,"",IF(DATE(YEAR(B728),MONTH(B728),15)&gt;B728,DATE(YEAR(B728),MONTH(B728),15),DATE(YEAR(B728),MONTH(B728)+1,1))),"")</f>
        <v/>
      </c>
      <c r="C729" s="33" t="str">
        <f ca="1">IF(B729&lt;&gt;"",IF(AND(MONTH(B729)=1,DAY(B729)=1),C728*(1+$H$10),C728),"")</f>
        <v/>
      </c>
      <c r="D729" s="33" t="str">
        <f ca="1">IF(C729&lt;&gt;"",C729*$H$8/24,"")</f>
        <v/>
      </c>
      <c r="E729" s="33" t="str">
        <f ca="1">IF(D729&lt;&gt;"",C729*$H$9/24,"")</f>
        <v/>
      </c>
      <c r="F729" s="33" t="str">
        <f ca="1">IF(E729&lt;&gt;"",F728*(1+$H$11-$H$13)^YEARFRAC(B728,B729,1)+D729+E729,"")</f>
        <v/>
      </c>
      <c r="G729" s="33" t="str">
        <f ca="1">IF(E729&lt;&gt;"",F728*((1+$H$11)^YEARFRAC(B728,B729,1)-(1+$H$11-$H$13)^YEARFRAC(B728,B729,1)),"")</f>
        <v/>
      </c>
      <c r="I729" s="30" t="str">
        <f ca="1">IFERROR(IF(YEARFRAC($I$28,DATE(YEAR(I728),MONTH(I728)+1,1))&gt;$H$17,"",DATE(YEAR(I728),MONTH(I728)+1,1)),"")</f>
        <v/>
      </c>
      <c r="J729" s="33" t="str">
        <f ca="1">IF(I729&lt;&gt;"",(J728-K728)*(1+($H$12-$H$13)/12),"")</f>
        <v/>
      </c>
      <c r="K729" s="33" t="str">
        <f ca="1">IF(J729&lt;&gt;"",-PMT(($H$12-$H$13)/12,12*$H$17,$J$28,0,1),"")</f>
        <v/>
      </c>
      <c r="L729" s="33" t="str">
        <f ca="1">IF(K729&lt;&gt;"",J729*$H$13/12,"")</f>
        <v/>
      </c>
    </row>
    <row r="730" spans="2:12" x14ac:dyDescent="0.3">
      <c r="B730" s="30" t="str">
        <f ca="1">IFERROR(IF(YEARFRAC($B$28,IF(DATE(YEAR(B729),MONTH(B729),15)&gt;B729,DATE(YEAR(B729),MONTH(B729),15),DATE(YEAR(B729),MONTH(B729)+1,1)))&gt;$H$16,"",IF(DATE(YEAR(B729),MONTH(B729),15)&gt;B729,DATE(YEAR(B729),MONTH(B729),15),DATE(YEAR(B729),MONTH(B729)+1,1))),"")</f>
        <v/>
      </c>
      <c r="C730" s="33" t="str">
        <f ca="1">IF(B730&lt;&gt;"",IF(AND(MONTH(B730)=1,DAY(B730)=1),C729*(1+$H$10),C729),"")</f>
        <v/>
      </c>
      <c r="D730" s="33" t="str">
        <f ca="1">IF(C730&lt;&gt;"",C730*$H$8/24,"")</f>
        <v/>
      </c>
      <c r="E730" s="33" t="str">
        <f ca="1">IF(D730&lt;&gt;"",C730*$H$9/24,"")</f>
        <v/>
      </c>
      <c r="F730" s="33" t="str">
        <f ca="1">IF(E730&lt;&gt;"",F729*(1+$H$11-$H$13)^YEARFRAC(B729,B730,1)+D730+E730,"")</f>
        <v/>
      </c>
      <c r="G730" s="33" t="str">
        <f ca="1">IF(E730&lt;&gt;"",F729*((1+$H$11)^YEARFRAC(B729,B730,1)-(1+$H$11-$H$13)^YEARFRAC(B729,B730,1)),"")</f>
        <v/>
      </c>
      <c r="I730" s="30" t="str">
        <f ca="1">IFERROR(IF(YEARFRAC($I$28,DATE(YEAR(I729),MONTH(I729)+1,1))&gt;$H$17,"",DATE(YEAR(I729),MONTH(I729)+1,1)),"")</f>
        <v/>
      </c>
      <c r="J730" s="33" t="str">
        <f ca="1">IF(I730&lt;&gt;"",(J729-K729)*(1+($H$12-$H$13)/12),"")</f>
        <v/>
      </c>
      <c r="K730" s="33" t="str">
        <f ca="1">IF(J730&lt;&gt;"",-PMT(($H$12-$H$13)/12,12*$H$17,$J$28,0,1),"")</f>
        <v/>
      </c>
      <c r="L730" s="33" t="str">
        <f ca="1">IF(K730&lt;&gt;"",J730*$H$13/12,"")</f>
        <v/>
      </c>
    </row>
    <row r="731" spans="2:12" x14ac:dyDescent="0.3">
      <c r="B731" s="30" t="str">
        <f ca="1">IFERROR(IF(YEARFRAC($B$28,IF(DATE(YEAR(B730),MONTH(B730),15)&gt;B730,DATE(YEAR(B730),MONTH(B730),15),DATE(YEAR(B730),MONTH(B730)+1,1)))&gt;$H$16,"",IF(DATE(YEAR(B730),MONTH(B730),15)&gt;B730,DATE(YEAR(B730),MONTH(B730),15),DATE(YEAR(B730),MONTH(B730)+1,1))),"")</f>
        <v/>
      </c>
      <c r="C731" s="33" t="str">
        <f ca="1">IF(B731&lt;&gt;"",IF(AND(MONTH(B731)=1,DAY(B731)=1),C730*(1+$H$10),C730),"")</f>
        <v/>
      </c>
      <c r="D731" s="33" t="str">
        <f ca="1">IF(C731&lt;&gt;"",C731*$H$8/24,"")</f>
        <v/>
      </c>
      <c r="E731" s="33" t="str">
        <f ca="1">IF(D731&lt;&gt;"",C731*$H$9/24,"")</f>
        <v/>
      </c>
      <c r="F731" s="33" t="str">
        <f ca="1">IF(E731&lt;&gt;"",F730*(1+$H$11-$H$13)^YEARFRAC(B730,B731,1)+D731+E731,"")</f>
        <v/>
      </c>
      <c r="G731" s="33" t="str">
        <f ca="1">IF(E731&lt;&gt;"",F730*((1+$H$11)^YEARFRAC(B730,B731,1)-(1+$H$11-$H$13)^YEARFRAC(B730,B731,1)),"")</f>
        <v/>
      </c>
      <c r="I731" s="30" t="str">
        <f ca="1">IFERROR(IF(YEARFRAC($I$28,DATE(YEAR(I730),MONTH(I730)+1,1))&gt;$H$17,"",DATE(YEAR(I730),MONTH(I730)+1,1)),"")</f>
        <v/>
      </c>
      <c r="J731" s="33" t="str">
        <f ca="1">IF(I731&lt;&gt;"",(J730-K730)*(1+($H$12-$H$13)/12),"")</f>
        <v/>
      </c>
      <c r="K731" s="33" t="str">
        <f ca="1">IF(J731&lt;&gt;"",-PMT(($H$12-$H$13)/12,12*$H$17,$J$28,0,1),"")</f>
        <v/>
      </c>
      <c r="L731" s="33" t="str">
        <f ca="1">IF(K731&lt;&gt;"",J731*$H$13/12,"")</f>
        <v/>
      </c>
    </row>
    <row r="732" spans="2:12" x14ac:dyDescent="0.3">
      <c r="B732" s="30" t="str">
        <f ca="1">IFERROR(IF(YEARFRAC($B$28,IF(DATE(YEAR(B731),MONTH(B731),15)&gt;B731,DATE(YEAR(B731),MONTH(B731),15),DATE(YEAR(B731),MONTH(B731)+1,1)))&gt;$H$16,"",IF(DATE(YEAR(B731),MONTH(B731),15)&gt;B731,DATE(YEAR(B731),MONTH(B731),15),DATE(YEAR(B731),MONTH(B731)+1,1))),"")</f>
        <v/>
      </c>
      <c r="C732" s="33" t="str">
        <f ca="1">IF(B732&lt;&gt;"",IF(AND(MONTH(B732)=1,DAY(B732)=1),C731*(1+$H$10),C731),"")</f>
        <v/>
      </c>
      <c r="D732" s="33" t="str">
        <f ca="1">IF(C732&lt;&gt;"",C732*$H$8/24,"")</f>
        <v/>
      </c>
      <c r="E732" s="33" t="str">
        <f ca="1">IF(D732&lt;&gt;"",C732*$H$9/24,"")</f>
        <v/>
      </c>
      <c r="F732" s="33" t="str">
        <f ca="1">IF(E732&lt;&gt;"",F731*(1+$H$11-$H$13)^YEARFRAC(B731,B732,1)+D732+E732,"")</f>
        <v/>
      </c>
      <c r="G732" s="33" t="str">
        <f ca="1">IF(E732&lt;&gt;"",F731*((1+$H$11)^YEARFRAC(B731,B732,1)-(1+$H$11-$H$13)^YEARFRAC(B731,B732,1)),"")</f>
        <v/>
      </c>
      <c r="I732" s="30" t="str">
        <f ca="1">IFERROR(IF(YEARFRAC($I$28,DATE(YEAR(I731),MONTH(I731)+1,1))&gt;$H$17,"",DATE(YEAR(I731),MONTH(I731)+1,1)),"")</f>
        <v/>
      </c>
      <c r="J732" s="33" t="str">
        <f ca="1">IF(I732&lt;&gt;"",(J731-K731)*(1+($H$12-$H$13)/12),"")</f>
        <v/>
      </c>
      <c r="K732" s="33" t="str">
        <f ca="1">IF(J732&lt;&gt;"",-PMT(($H$12-$H$13)/12,12*$H$17,$J$28,0,1),"")</f>
        <v/>
      </c>
      <c r="L732" s="33" t="str">
        <f ca="1">IF(K732&lt;&gt;"",J732*$H$13/12,"")</f>
        <v/>
      </c>
    </row>
    <row r="733" spans="2:12" x14ac:dyDescent="0.3">
      <c r="B733" s="30" t="str">
        <f ca="1">IFERROR(IF(YEARFRAC($B$28,IF(DATE(YEAR(B732),MONTH(B732),15)&gt;B732,DATE(YEAR(B732),MONTH(B732),15),DATE(YEAR(B732),MONTH(B732)+1,1)))&gt;$H$16,"",IF(DATE(YEAR(B732),MONTH(B732),15)&gt;B732,DATE(YEAR(B732),MONTH(B732),15),DATE(YEAR(B732),MONTH(B732)+1,1))),"")</f>
        <v/>
      </c>
      <c r="C733" s="33" t="str">
        <f ca="1">IF(B733&lt;&gt;"",IF(AND(MONTH(B733)=1,DAY(B733)=1),C732*(1+$H$10),C732),"")</f>
        <v/>
      </c>
      <c r="D733" s="33" t="str">
        <f ca="1">IF(C733&lt;&gt;"",C733*$H$8/24,"")</f>
        <v/>
      </c>
      <c r="E733" s="33" t="str">
        <f ca="1">IF(D733&lt;&gt;"",C733*$H$9/24,"")</f>
        <v/>
      </c>
      <c r="F733" s="33" t="str">
        <f ca="1">IF(E733&lt;&gt;"",F732*(1+$H$11-$H$13)^YEARFRAC(B732,B733,1)+D733+E733,"")</f>
        <v/>
      </c>
      <c r="G733" s="33" t="str">
        <f ca="1">IF(E733&lt;&gt;"",F732*((1+$H$11)^YEARFRAC(B732,B733,1)-(1+$H$11-$H$13)^YEARFRAC(B732,B733,1)),"")</f>
        <v/>
      </c>
      <c r="I733" s="30" t="str">
        <f ca="1">IFERROR(IF(YEARFRAC($I$28,DATE(YEAR(I732),MONTH(I732)+1,1))&gt;$H$17,"",DATE(YEAR(I732),MONTH(I732)+1,1)),"")</f>
        <v/>
      </c>
      <c r="J733" s="33" t="str">
        <f ca="1">IF(I733&lt;&gt;"",(J732-K732)*(1+($H$12-$H$13)/12),"")</f>
        <v/>
      </c>
      <c r="K733" s="33" t="str">
        <f ca="1">IF(J733&lt;&gt;"",-PMT(($H$12-$H$13)/12,12*$H$17,$J$28,0,1),"")</f>
        <v/>
      </c>
      <c r="L733" s="33" t="str">
        <f ca="1">IF(K733&lt;&gt;"",J733*$H$13/12,"")</f>
        <v/>
      </c>
    </row>
    <row r="734" spans="2:12" x14ac:dyDescent="0.3">
      <c r="B734" s="30" t="str">
        <f ca="1">IFERROR(IF(YEARFRAC($B$28,IF(DATE(YEAR(B733),MONTH(B733),15)&gt;B733,DATE(YEAR(B733),MONTH(B733),15),DATE(YEAR(B733),MONTH(B733)+1,1)))&gt;$H$16,"",IF(DATE(YEAR(B733),MONTH(B733),15)&gt;B733,DATE(YEAR(B733),MONTH(B733),15),DATE(YEAR(B733),MONTH(B733)+1,1))),"")</f>
        <v/>
      </c>
      <c r="C734" s="33" t="str">
        <f ca="1">IF(B734&lt;&gt;"",IF(AND(MONTH(B734)=1,DAY(B734)=1),C733*(1+$H$10),C733),"")</f>
        <v/>
      </c>
      <c r="D734" s="33" t="str">
        <f ca="1">IF(C734&lt;&gt;"",C734*$H$8/24,"")</f>
        <v/>
      </c>
      <c r="E734" s="33" t="str">
        <f ca="1">IF(D734&lt;&gt;"",C734*$H$9/24,"")</f>
        <v/>
      </c>
      <c r="F734" s="33" t="str">
        <f ca="1">IF(E734&lt;&gt;"",F733*(1+$H$11-$H$13)^YEARFRAC(B733,B734,1)+D734+E734,"")</f>
        <v/>
      </c>
      <c r="G734" s="33" t="str">
        <f ca="1">IF(E734&lt;&gt;"",F733*((1+$H$11)^YEARFRAC(B733,B734,1)-(1+$H$11-$H$13)^YEARFRAC(B733,B734,1)),"")</f>
        <v/>
      </c>
      <c r="I734" s="30" t="str">
        <f ca="1">IFERROR(IF(YEARFRAC($I$28,DATE(YEAR(I733),MONTH(I733)+1,1))&gt;$H$17,"",DATE(YEAR(I733),MONTH(I733)+1,1)),"")</f>
        <v/>
      </c>
      <c r="J734" s="33" t="str">
        <f ca="1">IF(I734&lt;&gt;"",(J733-K733)*(1+($H$12-$H$13)/12),"")</f>
        <v/>
      </c>
      <c r="K734" s="33" t="str">
        <f ca="1">IF(J734&lt;&gt;"",-PMT(($H$12-$H$13)/12,12*$H$17,$J$28,0,1),"")</f>
        <v/>
      </c>
      <c r="L734" s="33" t="str">
        <f ca="1">IF(K734&lt;&gt;"",J734*$H$13/12,"")</f>
        <v/>
      </c>
    </row>
    <row r="735" spans="2:12" x14ac:dyDescent="0.3">
      <c r="B735" s="30" t="str">
        <f ca="1">IFERROR(IF(YEARFRAC($B$28,IF(DATE(YEAR(B734),MONTH(B734),15)&gt;B734,DATE(YEAR(B734),MONTH(B734),15),DATE(YEAR(B734),MONTH(B734)+1,1)))&gt;$H$16,"",IF(DATE(YEAR(B734),MONTH(B734),15)&gt;B734,DATE(YEAR(B734),MONTH(B734),15),DATE(YEAR(B734),MONTH(B734)+1,1))),"")</f>
        <v/>
      </c>
      <c r="C735" s="33" t="str">
        <f ca="1">IF(B735&lt;&gt;"",IF(AND(MONTH(B735)=1,DAY(B735)=1),C734*(1+$H$10),C734),"")</f>
        <v/>
      </c>
      <c r="D735" s="33" t="str">
        <f ca="1">IF(C735&lt;&gt;"",C735*$H$8/24,"")</f>
        <v/>
      </c>
      <c r="E735" s="33" t="str">
        <f ca="1">IF(D735&lt;&gt;"",C735*$H$9/24,"")</f>
        <v/>
      </c>
      <c r="F735" s="33" t="str">
        <f ca="1">IF(E735&lt;&gt;"",F734*(1+$H$11-$H$13)^YEARFRAC(B734,B735,1)+D735+E735,"")</f>
        <v/>
      </c>
      <c r="G735" s="33" t="str">
        <f ca="1">IF(E735&lt;&gt;"",F734*((1+$H$11)^YEARFRAC(B734,B735,1)-(1+$H$11-$H$13)^YEARFRAC(B734,B735,1)),"")</f>
        <v/>
      </c>
      <c r="I735" s="30" t="str">
        <f ca="1">IFERROR(IF(YEARFRAC($I$28,DATE(YEAR(I734),MONTH(I734)+1,1))&gt;$H$17,"",DATE(YEAR(I734),MONTH(I734)+1,1)),"")</f>
        <v/>
      </c>
      <c r="J735" s="33" t="str">
        <f ca="1">IF(I735&lt;&gt;"",(J734-K734)*(1+($H$12-$H$13)/12),"")</f>
        <v/>
      </c>
      <c r="K735" s="33" t="str">
        <f ca="1">IF(J735&lt;&gt;"",-PMT(($H$12-$H$13)/12,12*$H$17,$J$28,0,1),"")</f>
        <v/>
      </c>
      <c r="L735" s="33" t="str">
        <f ca="1">IF(K735&lt;&gt;"",J735*$H$13/12,"")</f>
        <v/>
      </c>
    </row>
    <row r="736" spans="2:12" x14ac:dyDescent="0.3">
      <c r="B736" s="30" t="str">
        <f ca="1">IFERROR(IF(YEARFRAC($B$28,IF(DATE(YEAR(B735),MONTH(B735),15)&gt;B735,DATE(YEAR(B735),MONTH(B735),15),DATE(YEAR(B735),MONTH(B735)+1,1)))&gt;$H$16,"",IF(DATE(YEAR(B735),MONTH(B735),15)&gt;B735,DATE(YEAR(B735),MONTH(B735),15),DATE(YEAR(B735),MONTH(B735)+1,1))),"")</f>
        <v/>
      </c>
      <c r="C736" s="33" t="str">
        <f ca="1">IF(B736&lt;&gt;"",IF(AND(MONTH(B736)=1,DAY(B736)=1),C735*(1+$H$10),C735),"")</f>
        <v/>
      </c>
      <c r="D736" s="33" t="str">
        <f ca="1">IF(C736&lt;&gt;"",C736*$H$8/24,"")</f>
        <v/>
      </c>
      <c r="E736" s="33" t="str">
        <f ca="1">IF(D736&lt;&gt;"",C736*$H$9/24,"")</f>
        <v/>
      </c>
      <c r="F736" s="33" t="str">
        <f ca="1">IF(E736&lt;&gt;"",F735*(1+$H$11-$H$13)^YEARFRAC(B735,B736,1)+D736+E736,"")</f>
        <v/>
      </c>
      <c r="G736" s="33" t="str">
        <f ca="1">IF(E736&lt;&gt;"",F735*((1+$H$11)^YEARFRAC(B735,B736,1)-(1+$H$11-$H$13)^YEARFRAC(B735,B736,1)),"")</f>
        <v/>
      </c>
      <c r="I736" s="30" t="str">
        <f ca="1">IFERROR(IF(YEARFRAC($I$28,DATE(YEAR(I735),MONTH(I735)+1,1))&gt;$H$17,"",DATE(YEAR(I735),MONTH(I735)+1,1)),"")</f>
        <v/>
      </c>
      <c r="J736" s="33" t="str">
        <f ca="1">IF(I736&lt;&gt;"",(J735-K735)*(1+($H$12-$H$13)/12),"")</f>
        <v/>
      </c>
      <c r="K736" s="33" t="str">
        <f ca="1">IF(J736&lt;&gt;"",-PMT(($H$12-$H$13)/12,12*$H$17,$J$28,0,1),"")</f>
        <v/>
      </c>
      <c r="L736" s="33" t="str">
        <f ca="1">IF(K736&lt;&gt;"",J736*$H$13/12,"")</f>
        <v/>
      </c>
    </row>
    <row r="737" spans="2:12" x14ac:dyDescent="0.3">
      <c r="B737" s="30" t="str">
        <f ca="1">IFERROR(IF(YEARFRAC($B$28,IF(DATE(YEAR(B736),MONTH(B736),15)&gt;B736,DATE(YEAR(B736),MONTH(B736),15),DATE(YEAR(B736),MONTH(B736)+1,1)))&gt;$H$16,"",IF(DATE(YEAR(B736),MONTH(B736),15)&gt;B736,DATE(YEAR(B736),MONTH(B736),15),DATE(YEAR(B736),MONTH(B736)+1,1))),"")</f>
        <v/>
      </c>
      <c r="C737" s="33" t="str">
        <f ca="1">IF(B737&lt;&gt;"",IF(AND(MONTH(B737)=1,DAY(B737)=1),C736*(1+$H$10),C736),"")</f>
        <v/>
      </c>
      <c r="D737" s="33" t="str">
        <f ca="1">IF(C737&lt;&gt;"",C737*$H$8/24,"")</f>
        <v/>
      </c>
      <c r="E737" s="33" t="str">
        <f ca="1">IF(D737&lt;&gt;"",C737*$H$9/24,"")</f>
        <v/>
      </c>
      <c r="F737" s="33" t="str">
        <f ca="1">IF(E737&lt;&gt;"",F736*(1+$H$11-$H$13)^YEARFRAC(B736,B737,1)+D737+E737,"")</f>
        <v/>
      </c>
      <c r="G737" s="33" t="str">
        <f ca="1">IF(E737&lt;&gt;"",F736*((1+$H$11)^YEARFRAC(B736,B737,1)-(1+$H$11-$H$13)^YEARFRAC(B736,B737,1)),"")</f>
        <v/>
      </c>
      <c r="I737" s="30" t="str">
        <f ca="1">IFERROR(IF(YEARFRAC($I$28,DATE(YEAR(I736),MONTH(I736)+1,1))&gt;$H$17,"",DATE(YEAR(I736),MONTH(I736)+1,1)),"")</f>
        <v/>
      </c>
      <c r="J737" s="33" t="str">
        <f ca="1">IF(I737&lt;&gt;"",(J736-K736)*(1+($H$12-$H$13)/12),"")</f>
        <v/>
      </c>
      <c r="K737" s="33" t="str">
        <f ca="1">IF(J737&lt;&gt;"",-PMT(($H$12-$H$13)/12,12*$H$17,$J$28,0,1),"")</f>
        <v/>
      </c>
      <c r="L737" s="33" t="str">
        <f ca="1">IF(K737&lt;&gt;"",J737*$H$13/12,"")</f>
        <v/>
      </c>
    </row>
    <row r="738" spans="2:12" x14ac:dyDescent="0.3">
      <c r="B738" s="30" t="str">
        <f ca="1">IFERROR(IF(YEARFRAC($B$28,IF(DATE(YEAR(B737),MONTH(B737),15)&gt;B737,DATE(YEAR(B737),MONTH(B737),15),DATE(YEAR(B737),MONTH(B737)+1,1)))&gt;$H$16,"",IF(DATE(YEAR(B737),MONTH(B737),15)&gt;B737,DATE(YEAR(B737),MONTH(B737),15),DATE(YEAR(B737),MONTH(B737)+1,1))),"")</f>
        <v/>
      </c>
      <c r="C738" s="33" t="str">
        <f ca="1">IF(B738&lt;&gt;"",IF(AND(MONTH(B738)=1,DAY(B738)=1),C737*(1+$H$10),C737),"")</f>
        <v/>
      </c>
      <c r="D738" s="33" t="str">
        <f ca="1">IF(C738&lt;&gt;"",C738*$H$8/24,"")</f>
        <v/>
      </c>
      <c r="E738" s="33" t="str">
        <f ca="1">IF(D738&lt;&gt;"",C738*$H$9/24,"")</f>
        <v/>
      </c>
      <c r="F738" s="33" t="str">
        <f ca="1">IF(E738&lt;&gt;"",F737*(1+$H$11-$H$13)^YEARFRAC(B737,B738,1)+D738+E738,"")</f>
        <v/>
      </c>
      <c r="G738" s="33" t="str">
        <f ca="1">IF(E738&lt;&gt;"",F737*((1+$H$11)^YEARFRAC(B737,B738,1)-(1+$H$11-$H$13)^YEARFRAC(B737,B738,1)),"")</f>
        <v/>
      </c>
      <c r="I738" s="30" t="str">
        <f ca="1">IFERROR(IF(YEARFRAC($I$28,DATE(YEAR(I737),MONTH(I737)+1,1))&gt;$H$17,"",DATE(YEAR(I737),MONTH(I737)+1,1)),"")</f>
        <v/>
      </c>
      <c r="J738" s="33" t="str">
        <f ca="1">IF(I738&lt;&gt;"",(J737-K737)*(1+($H$12-$H$13)/12),"")</f>
        <v/>
      </c>
      <c r="K738" s="33" t="str">
        <f ca="1">IF(J738&lt;&gt;"",-PMT(($H$12-$H$13)/12,12*$H$17,$J$28,0,1),"")</f>
        <v/>
      </c>
      <c r="L738" s="33" t="str">
        <f ca="1">IF(K738&lt;&gt;"",J738*$H$13/12,"")</f>
        <v/>
      </c>
    </row>
    <row r="739" spans="2:12" x14ac:dyDescent="0.3">
      <c r="B739" s="30" t="str">
        <f ca="1">IFERROR(IF(YEARFRAC($B$28,IF(DATE(YEAR(B738),MONTH(B738),15)&gt;B738,DATE(YEAR(B738),MONTH(B738),15),DATE(YEAR(B738),MONTH(B738)+1,1)))&gt;$H$16,"",IF(DATE(YEAR(B738),MONTH(B738),15)&gt;B738,DATE(YEAR(B738),MONTH(B738),15),DATE(YEAR(B738),MONTH(B738)+1,1))),"")</f>
        <v/>
      </c>
      <c r="C739" s="33" t="str">
        <f ca="1">IF(B739&lt;&gt;"",IF(AND(MONTH(B739)=1,DAY(B739)=1),C738*(1+$H$10),C738),"")</f>
        <v/>
      </c>
      <c r="D739" s="33" t="str">
        <f ca="1">IF(C739&lt;&gt;"",C739*$H$8/24,"")</f>
        <v/>
      </c>
      <c r="E739" s="33" t="str">
        <f ca="1">IF(D739&lt;&gt;"",C739*$H$9/24,"")</f>
        <v/>
      </c>
      <c r="F739" s="33" t="str">
        <f ca="1">IF(E739&lt;&gt;"",F738*(1+$H$11-$H$13)^YEARFRAC(B738,B739,1)+D739+E739,"")</f>
        <v/>
      </c>
      <c r="G739" s="33" t="str">
        <f ca="1">IF(E739&lt;&gt;"",F738*((1+$H$11)^YEARFRAC(B738,B739,1)-(1+$H$11-$H$13)^YEARFRAC(B738,B739,1)),"")</f>
        <v/>
      </c>
      <c r="I739" s="30" t="str">
        <f ca="1">IFERROR(IF(YEARFRAC($I$28,DATE(YEAR(I738),MONTH(I738)+1,1))&gt;$H$17,"",DATE(YEAR(I738),MONTH(I738)+1,1)),"")</f>
        <v/>
      </c>
      <c r="J739" s="33" t="str">
        <f ca="1">IF(I739&lt;&gt;"",(J738-K738)*(1+($H$12-$H$13)/12),"")</f>
        <v/>
      </c>
      <c r="K739" s="33" t="str">
        <f ca="1">IF(J739&lt;&gt;"",-PMT(($H$12-$H$13)/12,12*$H$17,$J$28,0,1),"")</f>
        <v/>
      </c>
      <c r="L739" s="33" t="str">
        <f ca="1">IF(K739&lt;&gt;"",J739*$H$13/12,"")</f>
        <v/>
      </c>
    </row>
    <row r="740" spans="2:12" x14ac:dyDescent="0.3">
      <c r="B740" s="30" t="str">
        <f ca="1">IFERROR(IF(YEARFRAC($B$28,IF(DATE(YEAR(B739),MONTH(B739),15)&gt;B739,DATE(YEAR(B739),MONTH(B739),15),DATE(YEAR(B739),MONTH(B739)+1,1)))&gt;$H$16,"",IF(DATE(YEAR(B739),MONTH(B739),15)&gt;B739,DATE(YEAR(B739),MONTH(B739),15),DATE(YEAR(B739),MONTH(B739)+1,1))),"")</f>
        <v/>
      </c>
      <c r="C740" s="33" t="str">
        <f ca="1">IF(B740&lt;&gt;"",IF(AND(MONTH(B740)=1,DAY(B740)=1),C739*(1+$H$10),C739),"")</f>
        <v/>
      </c>
      <c r="D740" s="33" t="str">
        <f ca="1">IF(C740&lt;&gt;"",C740*$H$8/24,"")</f>
        <v/>
      </c>
      <c r="E740" s="33" t="str">
        <f ca="1">IF(D740&lt;&gt;"",C740*$H$9/24,"")</f>
        <v/>
      </c>
      <c r="F740" s="33" t="str">
        <f ca="1">IF(E740&lt;&gt;"",F739*(1+$H$11-$H$13)^YEARFRAC(B739,B740,1)+D740+E740,"")</f>
        <v/>
      </c>
      <c r="G740" s="33" t="str">
        <f ca="1">IF(E740&lt;&gt;"",F739*((1+$H$11)^YEARFRAC(B739,B740,1)-(1+$H$11-$H$13)^YEARFRAC(B739,B740,1)),"")</f>
        <v/>
      </c>
      <c r="I740" s="30" t="str">
        <f ca="1">IFERROR(IF(YEARFRAC($I$28,DATE(YEAR(I739),MONTH(I739)+1,1))&gt;$H$17,"",DATE(YEAR(I739),MONTH(I739)+1,1)),"")</f>
        <v/>
      </c>
      <c r="J740" s="33" t="str">
        <f ca="1">IF(I740&lt;&gt;"",(J739-K739)*(1+($H$12-$H$13)/12),"")</f>
        <v/>
      </c>
      <c r="K740" s="33" t="str">
        <f ca="1">IF(J740&lt;&gt;"",-PMT(($H$12-$H$13)/12,12*$H$17,$J$28,0,1),"")</f>
        <v/>
      </c>
      <c r="L740" s="33" t="str">
        <f ca="1">IF(K740&lt;&gt;"",J740*$H$13/12,"")</f>
        <v/>
      </c>
    </row>
    <row r="741" spans="2:12" x14ac:dyDescent="0.3">
      <c r="B741" s="30" t="str">
        <f ca="1">IFERROR(IF(YEARFRAC($B$28,IF(DATE(YEAR(B740),MONTH(B740),15)&gt;B740,DATE(YEAR(B740),MONTH(B740),15),DATE(YEAR(B740),MONTH(B740)+1,1)))&gt;$H$16,"",IF(DATE(YEAR(B740),MONTH(B740),15)&gt;B740,DATE(YEAR(B740),MONTH(B740),15),DATE(YEAR(B740),MONTH(B740)+1,1))),"")</f>
        <v/>
      </c>
      <c r="C741" s="33" t="str">
        <f ca="1">IF(B741&lt;&gt;"",IF(AND(MONTH(B741)=1,DAY(B741)=1),C740*(1+$H$10),C740),"")</f>
        <v/>
      </c>
      <c r="D741" s="33" t="str">
        <f ca="1">IF(C741&lt;&gt;"",C741*$H$8/24,"")</f>
        <v/>
      </c>
      <c r="E741" s="33" t="str">
        <f ca="1">IF(D741&lt;&gt;"",C741*$H$9/24,"")</f>
        <v/>
      </c>
      <c r="F741" s="33" t="str">
        <f ca="1">IF(E741&lt;&gt;"",F740*(1+$H$11-$H$13)^YEARFRAC(B740,B741,1)+D741+E741,"")</f>
        <v/>
      </c>
      <c r="G741" s="33" t="str">
        <f ca="1">IF(E741&lt;&gt;"",F740*((1+$H$11)^YEARFRAC(B740,B741,1)-(1+$H$11-$H$13)^YEARFRAC(B740,B741,1)),"")</f>
        <v/>
      </c>
      <c r="I741" s="30" t="str">
        <f ca="1">IFERROR(IF(YEARFRAC($I$28,DATE(YEAR(I740),MONTH(I740)+1,1))&gt;$H$17,"",DATE(YEAR(I740),MONTH(I740)+1,1)),"")</f>
        <v/>
      </c>
      <c r="J741" s="33" t="str">
        <f ca="1">IF(I741&lt;&gt;"",(J740-K740)*(1+($H$12-$H$13)/12),"")</f>
        <v/>
      </c>
      <c r="K741" s="33" t="str">
        <f ca="1">IF(J741&lt;&gt;"",-PMT(($H$12-$H$13)/12,12*$H$17,$J$28,0,1),"")</f>
        <v/>
      </c>
      <c r="L741" s="33" t="str">
        <f ca="1">IF(K741&lt;&gt;"",J741*$H$13/12,"")</f>
        <v/>
      </c>
    </row>
    <row r="742" spans="2:12" x14ac:dyDescent="0.3">
      <c r="B742" s="30" t="str">
        <f ca="1">IFERROR(IF(YEARFRAC($B$28,IF(DATE(YEAR(B741),MONTH(B741),15)&gt;B741,DATE(YEAR(B741),MONTH(B741),15),DATE(YEAR(B741),MONTH(B741)+1,1)))&gt;$H$16,"",IF(DATE(YEAR(B741),MONTH(B741),15)&gt;B741,DATE(YEAR(B741),MONTH(B741),15),DATE(YEAR(B741),MONTH(B741)+1,1))),"")</f>
        <v/>
      </c>
      <c r="C742" s="33" t="str">
        <f ca="1">IF(B742&lt;&gt;"",IF(AND(MONTH(B742)=1,DAY(B742)=1),C741*(1+$H$10),C741),"")</f>
        <v/>
      </c>
      <c r="D742" s="33" t="str">
        <f ca="1">IF(C742&lt;&gt;"",C742*$H$8/24,"")</f>
        <v/>
      </c>
      <c r="E742" s="33" t="str">
        <f ca="1">IF(D742&lt;&gt;"",C742*$H$9/24,"")</f>
        <v/>
      </c>
      <c r="F742" s="33" t="str">
        <f ca="1">IF(E742&lt;&gt;"",F741*(1+$H$11-$H$13)^YEARFRAC(B741,B742,1)+D742+E742,"")</f>
        <v/>
      </c>
      <c r="G742" s="33" t="str">
        <f ca="1">IF(E742&lt;&gt;"",F741*((1+$H$11)^YEARFRAC(B741,B742,1)-(1+$H$11-$H$13)^YEARFRAC(B741,B742,1)),"")</f>
        <v/>
      </c>
      <c r="I742" s="30" t="str">
        <f ca="1">IFERROR(IF(YEARFRAC($I$28,DATE(YEAR(I741),MONTH(I741)+1,1))&gt;$H$17,"",DATE(YEAR(I741),MONTH(I741)+1,1)),"")</f>
        <v/>
      </c>
      <c r="J742" s="33" t="str">
        <f ca="1">IF(I742&lt;&gt;"",(J741-K741)*(1+($H$12-$H$13)/12),"")</f>
        <v/>
      </c>
      <c r="K742" s="33" t="str">
        <f ca="1">IF(J742&lt;&gt;"",-PMT(($H$12-$H$13)/12,12*$H$17,$J$28,0,1),"")</f>
        <v/>
      </c>
      <c r="L742" s="33" t="str">
        <f ca="1">IF(K742&lt;&gt;"",J742*$H$13/12,"")</f>
        <v/>
      </c>
    </row>
    <row r="743" spans="2:12" x14ac:dyDescent="0.3">
      <c r="B743" s="30" t="str">
        <f ca="1">IFERROR(IF(YEARFRAC($B$28,IF(DATE(YEAR(B742),MONTH(B742),15)&gt;B742,DATE(YEAR(B742),MONTH(B742),15),DATE(YEAR(B742),MONTH(B742)+1,1)))&gt;$H$16,"",IF(DATE(YEAR(B742),MONTH(B742),15)&gt;B742,DATE(YEAR(B742),MONTH(B742),15),DATE(YEAR(B742),MONTH(B742)+1,1))),"")</f>
        <v/>
      </c>
      <c r="C743" s="33" t="str">
        <f ca="1">IF(B743&lt;&gt;"",IF(AND(MONTH(B743)=1,DAY(B743)=1),C742*(1+$H$10),C742),"")</f>
        <v/>
      </c>
      <c r="D743" s="33" t="str">
        <f ca="1">IF(C743&lt;&gt;"",C743*$H$8/24,"")</f>
        <v/>
      </c>
      <c r="E743" s="33" t="str">
        <f ca="1">IF(D743&lt;&gt;"",C743*$H$9/24,"")</f>
        <v/>
      </c>
      <c r="F743" s="33" t="str">
        <f ca="1">IF(E743&lt;&gt;"",F742*(1+$H$11-$H$13)^YEARFRAC(B742,B743,1)+D743+E743,"")</f>
        <v/>
      </c>
      <c r="G743" s="33" t="str">
        <f ca="1">IF(E743&lt;&gt;"",F742*((1+$H$11)^YEARFRAC(B742,B743,1)-(1+$H$11-$H$13)^YEARFRAC(B742,B743,1)),"")</f>
        <v/>
      </c>
      <c r="I743" s="30" t="str">
        <f ca="1">IFERROR(IF(YEARFRAC($I$28,DATE(YEAR(I742),MONTH(I742)+1,1))&gt;$H$17,"",DATE(YEAR(I742),MONTH(I742)+1,1)),"")</f>
        <v/>
      </c>
      <c r="J743" s="33" t="str">
        <f ca="1">IF(I743&lt;&gt;"",(J742-K742)*(1+($H$12-$H$13)/12),"")</f>
        <v/>
      </c>
      <c r="K743" s="33" t="str">
        <f ca="1">IF(J743&lt;&gt;"",-PMT(($H$12-$H$13)/12,12*$H$17,$J$28,0,1),"")</f>
        <v/>
      </c>
      <c r="L743" s="33" t="str">
        <f ca="1">IF(K743&lt;&gt;"",J743*$H$13/12,"")</f>
        <v/>
      </c>
    </row>
    <row r="744" spans="2:12" x14ac:dyDescent="0.3">
      <c r="B744" s="30" t="str">
        <f ca="1">IFERROR(IF(YEARFRAC($B$28,IF(DATE(YEAR(B743),MONTH(B743),15)&gt;B743,DATE(YEAR(B743),MONTH(B743),15),DATE(YEAR(B743),MONTH(B743)+1,1)))&gt;$H$16,"",IF(DATE(YEAR(B743),MONTH(B743),15)&gt;B743,DATE(YEAR(B743),MONTH(B743),15),DATE(YEAR(B743),MONTH(B743)+1,1))),"")</f>
        <v/>
      </c>
      <c r="C744" s="33" t="str">
        <f ca="1">IF(B744&lt;&gt;"",IF(AND(MONTH(B744)=1,DAY(B744)=1),C743*(1+$H$10),C743),"")</f>
        <v/>
      </c>
      <c r="D744" s="33" t="str">
        <f ca="1">IF(C744&lt;&gt;"",C744*$H$8/24,"")</f>
        <v/>
      </c>
      <c r="E744" s="33" t="str">
        <f ca="1">IF(D744&lt;&gt;"",C744*$H$9/24,"")</f>
        <v/>
      </c>
      <c r="F744" s="33" t="str">
        <f ca="1">IF(E744&lt;&gt;"",F743*(1+$H$11-$H$13)^YEARFRAC(B743,B744,1)+D744+E744,"")</f>
        <v/>
      </c>
      <c r="G744" s="33" t="str">
        <f ca="1">IF(E744&lt;&gt;"",F743*((1+$H$11)^YEARFRAC(B743,B744,1)-(1+$H$11-$H$13)^YEARFRAC(B743,B744,1)),"")</f>
        <v/>
      </c>
      <c r="I744" s="30" t="str">
        <f ca="1">IFERROR(IF(YEARFRAC($I$28,DATE(YEAR(I743),MONTH(I743)+1,1))&gt;$H$17,"",DATE(YEAR(I743),MONTH(I743)+1,1)),"")</f>
        <v/>
      </c>
      <c r="J744" s="33" t="str">
        <f ca="1">IF(I744&lt;&gt;"",(J743-K743)*(1+($H$12-$H$13)/12),"")</f>
        <v/>
      </c>
      <c r="K744" s="33" t="str">
        <f ca="1">IF(J744&lt;&gt;"",-PMT(($H$12-$H$13)/12,12*$H$17,$J$28,0,1),"")</f>
        <v/>
      </c>
      <c r="L744" s="33" t="str">
        <f ca="1">IF(K744&lt;&gt;"",J744*$H$13/12,"")</f>
        <v/>
      </c>
    </row>
    <row r="745" spans="2:12" x14ac:dyDescent="0.3">
      <c r="B745" s="30" t="str">
        <f ca="1">IFERROR(IF(YEARFRAC($B$28,IF(DATE(YEAR(B744),MONTH(B744),15)&gt;B744,DATE(YEAR(B744),MONTH(B744),15),DATE(YEAR(B744),MONTH(B744)+1,1)))&gt;$H$16,"",IF(DATE(YEAR(B744),MONTH(B744),15)&gt;B744,DATE(YEAR(B744),MONTH(B744),15),DATE(YEAR(B744),MONTH(B744)+1,1))),"")</f>
        <v/>
      </c>
      <c r="C745" s="33" t="str">
        <f ca="1">IF(B745&lt;&gt;"",IF(AND(MONTH(B745)=1,DAY(B745)=1),C744*(1+$H$10),C744),"")</f>
        <v/>
      </c>
      <c r="D745" s="33" t="str">
        <f ca="1">IF(C745&lt;&gt;"",C745*$H$8/24,"")</f>
        <v/>
      </c>
      <c r="E745" s="33" t="str">
        <f ca="1">IF(D745&lt;&gt;"",C745*$H$9/24,"")</f>
        <v/>
      </c>
      <c r="F745" s="33" t="str">
        <f ca="1">IF(E745&lt;&gt;"",F744*(1+$H$11-$H$13)^YEARFRAC(B744,B745,1)+D745+E745,"")</f>
        <v/>
      </c>
      <c r="G745" s="33" t="str">
        <f ca="1">IF(E745&lt;&gt;"",F744*((1+$H$11)^YEARFRAC(B744,B745,1)-(1+$H$11-$H$13)^YEARFRAC(B744,B745,1)),"")</f>
        <v/>
      </c>
      <c r="I745" s="30" t="str">
        <f ca="1">IFERROR(IF(YEARFRAC($I$28,DATE(YEAR(I744),MONTH(I744)+1,1))&gt;$H$17,"",DATE(YEAR(I744),MONTH(I744)+1,1)),"")</f>
        <v/>
      </c>
      <c r="J745" s="33" t="str">
        <f ca="1">IF(I745&lt;&gt;"",(J744-K744)*(1+($H$12-$H$13)/12),"")</f>
        <v/>
      </c>
      <c r="K745" s="33" t="str">
        <f ca="1">IF(J745&lt;&gt;"",-PMT(($H$12-$H$13)/12,12*$H$17,$J$28,0,1),"")</f>
        <v/>
      </c>
      <c r="L745" s="33" t="str">
        <f ca="1">IF(K745&lt;&gt;"",J745*$H$13/12,"")</f>
        <v/>
      </c>
    </row>
    <row r="746" spans="2:12" x14ac:dyDescent="0.3">
      <c r="B746" s="30" t="str">
        <f ca="1">IFERROR(IF(YEARFRAC($B$28,IF(DATE(YEAR(B745),MONTH(B745),15)&gt;B745,DATE(YEAR(B745),MONTH(B745),15),DATE(YEAR(B745),MONTH(B745)+1,1)))&gt;$H$16,"",IF(DATE(YEAR(B745),MONTH(B745),15)&gt;B745,DATE(YEAR(B745),MONTH(B745),15),DATE(YEAR(B745),MONTH(B745)+1,1))),"")</f>
        <v/>
      </c>
      <c r="C746" s="33" t="str">
        <f ca="1">IF(B746&lt;&gt;"",IF(AND(MONTH(B746)=1,DAY(B746)=1),C745*(1+$H$10),C745),"")</f>
        <v/>
      </c>
      <c r="D746" s="33" t="str">
        <f ca="1">IF(C746&lt;&gt;"",C746*$H$8/24,"")</f>
        <v/>
      </c>
      <c r="E746" s="33" t="str">
        <f ca="1">IF(D746&lt;&gt;"",C746*$H$9/24,"")</f>
        <v/>
      </c>
      <c r="F746" s="33" t="str">
        <f ca="1">IF(E746&lt;&gt;"",F745*(1+$H$11-$H$13)^YEARFRAC(B745,B746,1)+D746+E746,"")</f>
        <v/>
      </c>
      <c r="G746" s="33" t="str">
        <f ca="1">IF(E746&lt;&gt;"",F745*((1+$H$11)^YEARFRAC(B745,B746,1)-(1+$H$11-$H$13)^YEARFRAC(B745,B746,1)),"")</f>
        <v/>
      </c>
      <c r="I746" s="30" t="str">
        <f ca="1">IFERROR(IF(YEARFRAC($I$28,DATE(YEAR(I745),MONTH(I745)+1,1))&gt;$H$17,"",DATE(YEAR(I745),MONTH(I745)+1,1)),"")</f>
        <v/>
      </c>
      <c r="J746" s="33" t="str">
        <f ca="1">IF(I746&lt;&gt;"",(J745-K745)*(1+($H$12-$H$13)/12),"")</f>
        <v/>
      </c>
      <c r="K746" s="33" t="str">
        <f ca="1">IF(J746&lt;&gt;"",-PMT(($H$12-$H$13)/12,12*$H$17,$J$28,0,1),"")</f>
        <v/>
      </c>
      <c r="L746" s="33" t="str">
        <f ca="1">IF(K746&lt;&gt;"",J746*$H$13/12,"")</f>
        <v/>
      </c>
    </row>
    <row r="747" spans="2:12" x14ac:dyDescent="0.3">
      <c r="B747" s="30" t="str">
        <f ca="1">IFERROR(IF(YEARFRAC($B$28,IF(DATE(YEAR(B746),MONTH(B746),15)&gt;B746,DATE(YEAR(B746),MONTH(B746),15),DATE(YEAR(B746),MONTH(B746)+1,1)))&gt;$H$16,"",IF(DATE(YEAR(B746),MONTH(B746),15)&gt;B746,DATE(YEAR(B746),MONTH(B746),15),DATE(YEAR(B746),MONTH(B746)+1,1))),"")</f>
        <v/>
      </c>
      <c r="C747" s="33" t="str">
        <f ca="1">IF(B747&lt;&gt;"",IF(AND(MONTH(B747)=1,DAY(B747)=1),C746*(1+$H$10),C746),"")</f>
        <v/>
      </c>
      <c r="D747" s="33" t="str">
        <f ca="1">IF(C747&lt;&gt;"",C747*$H$8/24,"")</f>
        <v/>
      </c>
      <c r="E747" s="33" t="str">
        <f ca="1">IF(D747&lt;&gt;"",C747*$H$9/24,"")</f>
        <v/>
      </c>
      <c r="F747" s="33" t="str">
        <f ca="1">IF(E747&lt;&gt;"",F746*(1+$H$11-$H$13)^YEARFRAC(B746,B747,1)+D747+E747,"")</f>
        <v/>
      </c>
      <c r="G747" s="33" t="str">
        <f ca="1">IF(E747&lt;&gt;"",F746*((1+$H$11)^YEARFRAC(B746,B747,1)-(1+$H$11-$H$13)^YEARFRAC(B746,B747,1)),"")</f>
        <v/>
      </c>
      <c r="I747" s="30" t="str">
        <f ca="1">IFERROR(IF(YEARFRAC($I$28,DATE(YEAR(I746),MONTH(I746)+1,1))&gt;$H$17,"",DATE(YEAR(I746),MONTH(I746)+1,1)),"")</f>
        <v/>
      </c>
      <c r="J747" s="33" t="str">
        <f ca="1">IF(I747&lt;&gt;"",(J746-K746)*(1+($H$12-$H$13)/12),"")</f>
        <v/>
      </c>
      <c r="K747" s="33" t="str">
        <f ca="1">IF(J747&lt;&gt;"",-PMT(($H$12-$H$13)/12,12*$H$17,$J$28,0,1),"")</f>
        <v/>
      </c>
      <c r="L747" s="33" t="str">
        <f ca="1">IF(K747&lt;&gt;"",J747*$H$13/12,"")</f>
        <v/>
      </c>
    </row>
    <row r="748" spans="2:12" x14ac:dyDescent="0.3">
      <c r="B748" s="30" t="str">
        <f ca="1">IFERROR(IF(YEARFRAC($B$28,IF(DATE(YEAR(B747),MONTH(B747),15)&gt;B747,DATE(YEAR(B747),MONTH(B747),15),DATE(YEAR(B747),MONTH(B747)+1,1)))&gt;$H$16,"",IF(DATE(YEAR(B747),MONTH(B747),15)&gt;B747,DATE(YEAR(B747),MONTH(B747),15),DATE(YEAR(B747),MONTH(B747)+1,1))),"")</f>
        <v/>
      </c>
      <c r="C748" s="33" t="str">
        <f ca="1">IF(B748&lt;&gt;"",IF(AND(MONTH(B748)=1,DAY(B748)=1),C747*(1+$H$10),C747),"")</f>
        <v/>
      </c>
      <c r="D748" s="33" t="str">
        <f ca="1">IF(C748&lt;&gt;"",C748*$H$8/24,"")</f>
        <v/>
      </c>
      <c r="E748" s="33" t="str">
        <f ca="1">IF(D748&lt;&gt;"",C748*$H$9/24,"")</f>
        <v/>
      </c>
      <c r="F748" s="33" t="str">
        <f ca="1">IF(E748&lt;&gt;"",F747*(1+$H$11-$H$13)^YEARFRAC(B747,B748,1)+D748+E748,"")</f>
        <v/>
      </c>
      <c r="G748" s="33" t="str">
        <f ca="1">IF(E748&lt;&gt;"",F747*((1+$H$11)^YEARFRAC(B747,B748,1)-(1+$H$11-$H$13)^YEARFRAC(B747,B748,1)),"")</f>
        <v/>
      </c>
      <c r="I748" s="30" t="str">
        <f ca="1">IFERROR(IF(YEARFRAC($I$28,DATE(YEAR(I747),MONTH(I747)+1,1))&gt;$H$17,"",DATE(YEAR(I747),MONTH(I747)+1,1)),"")</f>
        <v/>
      </c>
      <c r="J748" s="33" t="str">
        <f ca="1">IF(I748&lt;&gt;"",(J747-K747)*(1+($H$12-$H$13)/12),"")</f>
        <v/>
      </c>
      <c r="K748" s="33" t="str">
        <f ca="1">IF(J748&lt;&gt;"",-PMT(($H$12-$H$13)/12,12*$H$17,$J$28,0,1),"")</f>
        <v/>
      </c>
      <c r="L748" s="33" t="str">
        <f ca="1">IF(K748&lt;&gt;"",J748*$H$13/12,"")</f>
        <v/>
      </c>
    </row>
    <row r="749" spans="2:12" x14ac:dyDescent="0.3">
      <c r="B749" s="30" t="str">
        <f ca="1">IFERROR(IF(YEARFRAC($B$28,IF(DATE(YEAR(B748),MONTH(B748),15)&gt;B748,DATE(YEAR(B748),MONTH(B748),15),DATE(YEAR(B748),MONTH(B748)+1,1)))&gt;$H$16,"",IF(DATE(YEAR(B748),MONTH(B748),15)&gt;B748,DATE(YEAR(B748),MONTH(B748),15),DATE(YEAR(B748),MONTH(B748)+1,1))),"")</f>
        <v/>
      </c>
      <c r="C749" s="33" t="str">
        <f ca="1">IF(B749&lt;&gt;"",IF(AND(MONTH(B749)=1,DAY(B749)=1),C748*(1+$H$10),C748),"")</f>
        <v/>
      </c>
      <c r="D749" s="33" t="str">
        <f ca="1">IF(C749&lt;&gt;"",C749*$H$8/24,"")</f>
        <v/>
      </c>
      <c r="E749" s="33" t="str">
        <f ca="1">IF(D749&lt;&gt;"",C749*$H$9/24,"")</f>
        <v/>
      </c>
      <c r="F749" s="33" t="str">
        <f ca="1">IF(E749&lt;&gt;"",F748*(1+$H$11-$H$13)^YEARFRAC(B748,B749,1)+D749+E749,"")</f>
        <v/>
      </c>
      <c r="G749" s="33" t="str">
        <f ca="1">IF(E749&lt;&gt;"",F748*((1+$H$11)^YEARFRAC(B748,B749,1)-(1+$H$11-$H$13)^YEARFRAC(B748,B749,1)),"")</f>
        <v/>
      </c>
      <c r="I749" s="30" t="str">
        <f ca="1">IFERROR(IF(YEARFRAC($I$28,DATE(YEAR(I748),MONTH(I748)+1,1))&gt;$H$17,"",DATE(YEAR(I748),MONTH(I748)+1,1)),"")</f>
        <v/>
      </c>
      <c r="J749" s="33" t="str">
        <f ca="1">IF(I749&lt;&gt;"",(J748-K748)*(1+($H$12-$H$13)/12),"")</f>
        <v/>
      </c>
      <c r="K749" s="33" t="str">
        <f ca="1">IF(J749&lt;&gt;"",-PMT(($H$12-$H$13)/12,12*$H$17,$J$28,0,1),"")</f>
        <v/>
      </c>
      <c r="L749" s="33" t="str">
        <f ca="1">IF(K749&lt;&gt;"",J749*$H$13/12,"")</f>
        <v/>
      </c>
    </row>
    <row r="750" spans="2:12" x14ac:dyDescent="0.3">
      <c r="B750" s="30" t="str">
        <f ca="1">IFERROR(IF(YEARFRAC($B$28,IF(DATE(YEAR(B749),MONTH(B749),15)&gt;B749,DATE(YEAR(B749),MONTH(B749),15),DATE(YEAR(B749),MONTH(B749)+1,1)))&gt;$H$16,"",IF(DATE(YEAR(B749),MONTH(B749),15)&gt;B749,DATE(YEAR(B749),MONTH(B749),15),DATE(YEAR(B749),MONTH(B749)+1,1))),"")</f>
        <v/>
      </c>
      <c r="C750" s="33" t="str">
        <f ca="1">IF(B750&lt;&gt;"",IF(AND(MONTH(B750)=1,DAY(B750)=1),C749*(1+$H$10),C749),"")</f>
        <v/>
      </c>
      <c r="D750" s="33" t="str">
        <f ca="1">IF(C750&lt;&gt;"",C750*$H$8/24,"")</f>
        <v/>
      </c>
      <c r="E750" s="33" t="str">
        <f ca="1">IF(D750&lt;&gt;"",C750*$H$9/24,"")</f>
        <v/>
      </c>
      <c r="F750" s="33" t="str">
        <f ca="1">IF(E750&lt;&gt;"",F749*(1+$H$11-$H$13)^YEARFRAC(B749,B750,1)+D750+E750,"")</f>
        <v/>
      </c>
      <c r="G750" s="33" t="str">
        <f ca="1">IF(E750&lt;&gt;"",F749*((1+$H$11)^YEARFRAC(B749,B750,1)-(1+$H$11-$H$13)^YEARFRAC(B749,B750,1)),"")</f>
        <v/>
      </c>
      <c r="I750" s="30" t="str">
        <f ca="1">IFERROR(IF(YEARFRAC($I$28,DATE(YEAR(I749),MONTH(I749)+1,1))&gt;$H$17,"",DATE(YEAR(I749),MONTH(I749)+1,1)),"")</f>
        <v/>
      </c>
      <c r="J750" s="33" t="str">
        <f ca="1">IF(I750&lt;&gt;"",(J749-K749)*(1+($H$12-$H$13)/12),"")</f>
        <v/>
      </c>
      <c r="K750" s="33" t="str">
        <f ca="1">IF(J750&lt;&gt;"",-PMT(($H$12-$H$13)/12,12*$H$17,$J$28,0,1),"")</f>
        <v/>
      </c>
      <c r="L750" s="33" t="str">
        <f ca="1">IF(K750&lt;&gt;"",J750*$H$13/12,"")</f>
        <v/>
      </c>
    </row>
    <row r="751" spans="2:12" x14ac:dyDescent="0.3">
      <c r="B751" s="30" t="str">
        <f ca="1">IFERROR(IF(YEARFRAC($B$28,IF(DATE(YEAR(B750),MONTH(B750),15)&gt;B750,DATE(YEAR(B750),MONTH(B750),15),DATE(YEAR(B750),MONTH(B750)+1,1)))&gt;$H$16,"",IF(DATE(YEAR(B750),MONTH(B750),15)&gt;B750,DATE(YEAR(B750),MONTH(B750),15),DATE(YEAR(B750),MONTH(B750)+1,1))),"")</f>
        <v/>
      </c>
      <c r="C751" s="33" t="str">
        <f ca="1">IF(B751&lt;&gt;"",IF(AND(MONTH(B751)=1,DAY(B751)=1),C750*(1+$H$10),C750),"")</f>
        <v/>
      </c>
      <c r="D751" s="33" t="str">
        <f ca="1">IF(C751&lt;&gt;"",C751*$H$8/24,"")</f>
        <v/>
      </c>
      <c r="E751" s="33" t="str">
        <f ca="1">IF(D751&lt;&gt;"",C751*$H$9/24,"")</f>
        <v/>
      </c>
      <c r="F751" s="33" t="str">
        <f ca="1">IF(E751&lt;&gt;"",F750*(1+$H$11-$H$13)^YEARFRAC(B750,B751,1)+D751+E751,"")</f>
        <v/>
      </c>
      <c r="G751" s="33" t="str">
        <f ca="1">IF(E751&lt;&gt;"",F750*((1+$H$11)^YEARFRAC(B750,B751,1)-(1+$H$11-$H$13)^YEARFRAC(B750,B751,1)),"")</f>
        <v/>
      </c>
      <c r="I751" s="30" t="str">
        <f ca="1">IFERROR(IF(YEARFRAC($I$28,DATE(YEAR(I750),MONTH(I750)+1,1))&gt;$H$17,"",DATE(YEAR(I750),MONTH(I750)+1,1)),"")</f>
        <v/>
      </c>
      <c r="J751" s="33" t="str">
        <f ca="1">IF(I751&lt;&gt;"",(J750-K750)*(1+($H$12-$H$13)/12),"")</f>
        <v/>
      </c>
      <c r="K751" s="33" t="str">
        <f ca="1">IF(J751&lt;&gt;"",-PMT(($H$12-$H$13)/12,12*$H$17,$J$28,0,1),"")</f>
        <v/>
      </c>
      <c r="L751" s="33" t="str">
        <f ca="1">IF(K751&lt;&gt;"",J751*$H$13/12,"")</f>
        <v/>
      </c>
    </row>
    <row r="752" spans="2:12" x14ac:dyDescent="0.3">
      <c r="B752" s="30" t="str">
        <f ca="1">IFERROR(IF(YEARFRAC($B$28,IF(DATE(YEAR(B751),MONTH(B751),15)&gt;B751,DATE(YEAR(B751),MONTH(B751),15),DATE(YEAR(B751),MONTH(B751)+1,1)))&gt;$H$16,"",IF(DATE(YEAR(B751),MONTH(B751),15)&gt;B751,DATE(YEAR(B751),MONTH(B751),15),DATE(YEAR(B751),MONTH(B751)+1,1))),"")</f>
        <v/>
      </c>
      <c r="C752" s="33" t="str">
        <f ca="1">IF(B752&lt;&gt;"",IF(AND(MONTH(B752)=1,DAY(B752)=1),C751*(1+$H$10),C751),"")</f>
        <v/>
      </c>
      <c r="D752" s="33" t="str">
        <f ca="1">IF(C752&lt;&gt;"",C752*$H$8/24,"")</f>
        <v/>
      </c>
      <c r="E752" s="33" t="str">
        <f ca="1">IF(D752&lt;&gt;"",C752*$H$9/24,"")</f>
        <v/>
      </c>
      <c r="F752" s="33" t="str">
        <f ca="1">IF(E752&lt;&gt;"",F751*(1+$H$11-$H$13)^YEARFRAC(B751,B752,1)+D752+E752,"")</f>
        <v/>
      </c>
      <c r="G752" s="33" t="str">
        <f ca="1">IF(E752&lt;&gt;"",F751*((1+$H$11)^YEARFRAC(B751,B752,1)-(1+$H$11-$H$13)^YEARFRAC(B751,B752,1)),"")</f>
        <v/>
      </c>
      <c r="I752" s="30" t="str">
        <f ca="1">IFERROR(IF(YEARFRAC($I$28,DATE(YEAR(I751),MONTH(I751)+1,1))&gt;$H$17,"",DATE(YEAR(I751),MONTH(I751)+1,1)),"")</f>
        <v/>
      </c>
      <c r="J752" s="33" t="str">
        <f ca="1">IF(I752&lt;&gt;"",(J751-K751)*(1+($H$12-$H$13)/12),"")</f>
        <v/>
      </c>
      <c r="K752" s="33" t="str">
        <f ca="1">IF(J752&lt;&gt;"",-PMT(($H$12-$H$13)/12,12*$H$17,$J$28,0,1),"")</f>
        <v/>
      </c>
      <c r="L752" s="33" t="str">
        <f ca="1">IF(K752&lt;&gt;"",J752*$H$13/12,"")</f>
        <v/>
      </c>
    </row>
    <row r="753" spans="2:12" x14ac:dyDescent="0.3">
      <c r="B753" s="30" t="str">
        <f ca="1">IFERROR(IF(YEARFRAC($B$28,IF(DATE(YEAR(B752),MONTH(B752),15)&gt;B752,DATE(YEAR(B752),MONTH(B752),15),DATE(YEAR(B752),MONTH(B752)+1,1)))&gt;$H$16,"",IF(DATE(YEAR(B752),MONTH(B752),15)&gt;B752,DATE(YEAR(B752),MONTH(B752),15),DATE(YEAR(B752),MONTH(B752)+1,1))),"")</f>
        <v/>
      </c>
      <c r="C753" s="33" t="str">
        <f ca="1">IF(B753&lt;&gt;"",IF(AND(MONTH(B753)=1,DAY(B753)=1),C752*(1+$H$10),C752),"")</f>
        <v/>
      </c>
      <c r="D753" s="33" t="str">
        <f ca="1">IF(C753&lt;&gt;"",C753*$H$8/24,"")</f>
        <v/>
      </c>
      <c r="E753" s="33" t="str">
        <f ca="1">IF(D753&lt;&gt;"",C753*$H$9/24,"")</f>
        <v/>
      </c>
      <c r="F753" s="33" t="str">
        <f ca="1">IF(E753&lt;&gt;"",F752*(1+$H$11-$H$13)^YEARFRAC(B752,B753,1)+D753+E753,"")</f>
        <v/>
      </c>
      <c r="G753" s="33" t="str">
        <f ca="1">IF(E753&lt;&gt;"",F752*((1+$H$11)^YEARFRAC(B752,B753,1)-(1+$H$11-$H$13)^YEARFRAC(B752,B753,1)),"")</f>
        <v/>
      </c>
      <c r="I753" s="30" t="str">
        <f ca="1">IFERROR(IF(YEARFRAC($I$28,DATE(YEAR(I752),MONTH(I752)+1,1))&gt;$H$17,"",DATE(YEAR(I752),MONTH(I752)+1,1)),"")</f>
        <v/>
      </c>
      <c r="J753" s="33" t="str">
        <f ca="1">IF(I753&lt;&gt;"",(J752-K752)*(1+($H$12-$H$13)/12),"")</f>
        <v/>
      </c>
      <c r="K753" s="33" t="str">
        <f ca="1">IF(J753&lt;&gt;"",-PMT(($H$12-$H$13)/12,12*$H$17,$J$28,0,1),"")</f>
        <v/>
      </c>
      <c r="L753" s="33" t="str">
        <f ca="1">IF(K753&lt;&gt;"",J753*$H$13/12,"")</f>
        <v/>
      </c>
    </row>
    <row r="754" spans="2:12" x14ac:dyDescent="0.3">
      <c r="B754" s="30" t="str">
        <f ca="1">IFERROR(IF(YEARFRAC($B$28,IF(DATE(YEAR(B753),MONTH(B753),15)&gt;B753,DATE(YEAR(B753),MONTH(B753),15),DATE(YEAR(B753),MONTH(B753)+1,1)))&gt;$H$16,"",IF(DATE(YEAR(B753),MONTH(B753),15)&gt;B753,DATE(YEAR(B753),MONTH(B753),15),DATE(YEAR(B753),MONTH(B753)+1,1))),"")</f>
        <v/>
      </c>
      <c r="C754" s="33" t="str">
        <f ca="1">IF(B754&lt;&gt;"",IF(AND(MONTH(B754)=1,DAY(B754)=1),C753*(1+$H$10),C753),"")</f>
        <v/>
      </c>
      <c r="D754" s="33" t="str">
        <f ca="1">IF(C754&lt;&gt;"",C754*$H$8/24,"")</f>
        <v/>
      </c>
      <c r="E754" s="33" t="str">
        <f ca="1">IF(D754&lt;&gt;"",C754*$H$9/24,"")</f>
        <v/>
      </c>
      <c r="F754" s="33" t="str">
        <f ca="1">IF(E754&lt;&gt;"",F753*(1+$H$11-$H$13)^YEARFRAC(B753,B754,1)+D754+E754,"")</f>
        <v/>
      </c>
      <c r="G754" s="33" t="str">
        <f ca="1">IF(E754&lt;&gt;"",F753*((1+$H$11)^YEARFRAC(B753,B754,1)-(1+$H$11-$H$13)^YEARFRAC(B753,B754,1)),"")</f>
        <v/>
      </c>
      <c r="I754" s="30" t="str">
        <f ca="1">IFERROR(IF(YEARFRAC($I$28,DATE(YEAR(I753),MONTH(I753)+1,1))&gt;$H$17,"",DATE(YEAR(I753),MONTH(I753)+1,1)),"")</f>
        <v/>
      </c>
      <c r="J754" s="33" t="str">
        <f ca="1">IF(I754&lt;&gt;"",(J753-K753)*(1+($H$12-$H$13)/12),"")</f>
        <v/>
      </c>
      <c r="K754" s="33" t="str">
        <f ca="1">IF(J754&lt;&gt;"",-PMT(($H$12-$H$13)/12,12*$H$17,$J$28,0,1),"")</f>
        <v/>
      </c>
      <c r="L754" s="33" t="str">
        <f ca="1">IF(K754&lt;&gt;"",J754*$H$13/12,"")</f>
        <v/>
      </c>
    </row>
    <row r="755" spans="2:12" x14ac:dyDescent="0.3">
      <c r="B755" s="30" t="str">
        <f ca="1">IFERROR(IF(YEARFRAC($B$28,IF(DATE(YEAR(B754),MONTH(B754),15)&gt;B754,DATE(YEAR(B754),MONTH(B754),15),DATE(YEAR(B754),MONTH(B754)+1,1)))&gt;$H$16,"",IF(DATE(YEAR(B754),MONTH(B754),15)&gt;B754,DATE(YEAR(B754),MONTH(B754),15),DATE(YEAR(B754),MONTH(B754)+1,1))),"")</f>
        <v/>
      </c>
      <c r="C755" s="33" t="str">
        <f ca="1">IF(B755&lt;&gt;"",IF(AND(MONTH(B755)=1,DAY(B755)=1),C754*(1+$H$10),C754),"")</f>
        <v/>
      </c>
      <c r="D755" s="33" t="str">
        <f ca="1">IF(C755&lt;&gt;"",C755*$H$8/24,"")</f>
        <v/>
      </c>
      <c r="E755" s="33" t="str">
        <f ca="1">IF(D755&lt;&gt;"",C755*$H$9/24,"")</f>
        <v/>
      </c>
      <c r="F755" s="33" t="str">
        <f ca="1">IF(E755&lt;&gt;"",F754*(1+$H$11-$H$13)^YEARFRAC(B754,B755,1)+D755+E755,"")</f>
        <v/>
      </c>
      <c r="G755" s="33" t="str">
        <f ca="1">IF(E755&lt;&gt;"",F754*((1+$H$11)^YEARFRAC(B754,B755,1)-(1+$H$11-$H$13)^YEARFRAC(B754,B755,1)),"")</f>
        <v/>
      </c>
      <c r="I755" s="30" t="str">
        <f ca="1">IFERROR(IF(YEARFRAC($I$28,DATE(YEAR(I754),MONTH(I754)+1,1))&gt;$H$17,"",DATE(YEAR(I754),MONTH(I754)+1,1)),"")</f>
        <v/>
      </c>
      <c r="J755" s="33" t="str">
        <f ca="1">IF(I755&lt;&gt;"",(J754-K754)*(1+($H$12-$H$13)/12),"")</f>
        <v/>
      </c>
      <c r="K755" s="33" t="str">
        <f ca="1">IF(J755&lt;&gt;"",-PMT(($H$12-$H$13)/12,12*$H$17,$J$28,0,1),"")</f>
        <v/>
      </c>
      <c r="L755" s="33" t="str">
        <f ca="1">IF(K755&lt;&gt;"",J755*$H$13/12,"")</f>
        <v/>
      </c>
    </row>
    <row r="756" spans="2:12" x14ac:dyDescent="0.3">
      <c r="B756" s="30" t="str">
        <f ca="1">IFERROR(IF(YEARFRAC($B$28,IF(DATE(YEAR(B755),MONTH(B755),15)&gt;B755,DATE(YEAR(B755),MONTH(B755),15),DATE(YEAR(B755),MONTH(B755)+1,1)))&gt;$H$16,"",IF(DATE(YEAR(B755),MONTH(B755),15)&gt;B755,DATE(YEAR(B755),MONTH(B755),15),DATE(YEAR(B755),MONTH(B755)+1,1))),"")</f>
        <v/>
      </c>
      <c r="C756" s="33" t="str">
        <f ca="1">IF(B756&lt;&gt;"",IF(AND(MONTH(B756)=1,DAY(B756)=1),C755*(1+$H$10),C755),"")</f>
        <v/>
      </c>
      <c r="D756" s="33" t="str">
        <f ca="1">IF(C756&lt;&gt;"",C756*$H$8/24,"")</f>
        <v/>
      </c>
      <c r="E756" s="33" t="str">
        <f ca="1">IF(D756&lt;&gt;"",C756*$H$9/24,"")</f>
        <v/>
      </c>
      <c r="F756" s="33" t="str">
        <f ca="1">IF(E756&lt;&gt;"",F755*(1+$H$11-$H$13)^YEARFRAC(B755,B756,1)+D756+E756,"")</f>
        <v/>
      </c>
      <c r="G756" s="33" t="str">
        <f ca="1">IF(E756&lt;&gt;"",F755*((1+$H$11)^YEARFRAC(B755,B756,1)-(1+$H$11-$H$13)^YEARFRAC(B755,B756,1)),"")</f>
        <v/>
      </c>
      <c r="I756" s="30" t="str">
        <f ca="1">IFERROR(IF(YEARFRAC($I$28,DATE(YEAR(I755),MONTH(I755)+1,1))&gt;$H$17,"",DATE(YEAR(I755),MONTH(I755)+1,1)),"")</f>
        <v/>
      </c>
      <c r="J756" s="33" t="str">
        <f ca="1">IF(I756&lt;&gt;"",(J755-K755)*(1+($H$12-$H$13)/12),"")</f>
        <v/>
      </c>
      <c r="K756" s="33" t="str">
        <f ca="1">IF(J756&lt;&gt;"",-PMT(($H$12-$H$13)/12,12*$H$17,$J$28,0,1),"")</f>
        <v/>
      </c>
      <c r="L756" s="33" t="str">
        <f ca="1">IF(K756&lt;&gt;"",J756*$H$13/12,"")</f>
        <v/>
      </c>
    </row>
    <row r="757" spans="2:12" x14ac:dyDescent="0.3">
      <c r="B757" s="30" t="str">
        <f ca="1">IFERROR(IF(YEARFRAC($B$28,IF(DATE(YEAR(B756),MONTH(B756),15)&gt;B756,DATE(YEAR(B756),MONTH(B756),15),DATE(YEAR(B756),MONTH(B756)+1,1)))&gt;$H$16,"",IF(DATE(YEAR(B756),MONTH(B756),15)&gt;B756,DATE(YEAR(B756),MONTH(B756),15),DATE(YEAR(B756),MONTH(B756)+1,1))),"")</f>
        <v/>
      </c>
      <c r="C757" s="33" t="str">
        <f ca="1">IF(B757&lt;&gt;"",IF(AND(MONTH(B757)=1,DAY(B757)=1),C756*(1+$H$10),C756),"")</f>
        <v/>
      </c>
      <c r="D757" s="33" t="str">
        <f ca="1">IF(C757&lt;&gt;"",C757*$H$8/24,"")</f>
        <v/>
      </c>
      <c r="E757" s="33" t="str">
        <f ca="1">IF(D757&lt;&gt;"",C757*$H$9/24,"")</f>
        <v/>
      </c>
      <c r="F757" s="33" t="str">
        <f ca="1">IF(E757&lt;&gt;"",F756*(1+$H$11-$H$13)^YEARFRAC(B756,B757,1)+D757+E757,"")</f>
        <v/>
      </c>
      <c r="G757" s="33" t="str">
        <f ca="1">IF(E757&lt;&gt;"",F756*((1+$H$11)^YEARFRAC(B756,B757,1)-(1+$H$11-$H$13)^YEARFRAC(B756,B757,1)),"")</f>
        <v/>
      </c>
      <c r="I757" s="30" t="str">
        <f ca="1">IFERROR(IF(YEARFRAC($I$28,DATE(YEAR(I756),MONTH(I756)+1,1))&gt;$H$17,"",DATE(YEAR(I756),MONTH(I756)+1,1)),"")</f>
        <v/>
      </c>
      <c r="J757" s="33" t="str">
        <f ca="1">IF(I757&lt;&gt;"",(J756-K756)*(1+($H$12-$H$13)/12),"")</f>
        <v/>
      </c>
      <c r="K757" s="33" t="str">
        <f ca="1">IF(J757&lt;&gt;"",-PMT(($H$12-$H$13)/12,12*$H$17,$J$28,0,1),"")</f>
        <v/>
      </c>
      <c r="L757" s="33" t="str">
        <f ca="1">IF(K757&lt;&gt;"",J757*$H$13/12,"")</f>
        <v/>
      </c>
    </row>
    <row r="758" spans="2:12" x14ac:dyDescent="0.3">
      <c r="B758" s="30" t="str">
        <f ca="1">IFERROR(IF(YEARFRAC($B$28,IF(DATE(YEAR(B757),MONTH(B757),15)&gt;B757,DATE(YEAR(B757),MONTH(B757),15),DATE(YEAR(B757),MONTH(B757)+1,1)))&gt;$H$16,"",IF(DATE(YEAR(B757),MONTH(B757),15)&gt;B757,DATE(YEAR(B757),MONTH(B757),15),DATE(YEAR(B757),MONTH(B757)+1,1))),"")</f>
        <v/>
      </c>
      <c r="C758" s="33" t="str">
        <f ca="1">IF(B758&lt;&gt;"",IF(AND(MONTH(B758)=1,DAY(B758)=1),C757*(1+$H$10),C757),"")</f>
        <v/>
      </c>
      <c r="D758" s="33" t="str">
        <f ca="1">IF(C758&lt;&gt;"",C758*$H$8/24,"")</f>
        <v/>
      </c>
      <c r="E758" s="33" t="str">
        <f ca="1">IF(D758&lt;&gt;"",C758*$H$9/24,"")</f>
        <v/>
      </c>
      <c r="F758" s="33" t="str">
        <f ca="1">IF(E758&lt;&gt;"",F757*(1+$H$11-$H$13)^YEARFRAC(B757,B758,1)+D758+E758,"")</f>
        <v/>
      </c>
      <c r="G758" s="33" t="str">
        <f ca="1">IF(E758&lt;&gt;"",F757*((1+$H$11)^YEARFRAC(B757,B758,1)-(1+$H$11-$H$13)^YEARFRAC(B757,B758,1)),"")</f>
        <v/>
      </c>
      <c r="I758" s="30" t="str">
        <f ca="1">IFERROR(IF(YEARFRAC($I$28,DATE(YEAR(I757),MONTH(I757)+1,1))&gt;$H$17,"",DATE(YEAR(I757),MONTH(I757)+1,1)),"")</f>
        <v/>
      </c>
      <c r="J758" s="33" t="str">
        <f ca="1">IF(I758&lt;&gt;"",(J757-K757)*(1+($H$12-$H$13)/12),"")</f>
        <v/>
      </c>
      <c r="K758" s="33" t="str">
        <f ca="1">IF(J758&lt;&gt;"",-PMT(($H$12-$H$13)/12,12*$H$17,$J$28,0,1),"")</f>
        <v/>
      </c>
      <c r="L758" s="33" t="str">
        <f ca="1">IF(K758&lt;&gt;"",J758*$H$13/12,"")</f>
        <v/>
      </c>
    </row>
    <row r="759" spans="2:12" x14ac:dyDescent="0.3">
      <c r="B759" s="30" t="str">
        <f ca="1">IFERROR(IF(YEARFRAC($B$28,IF(DATE(YEAR(B758),MONTH(B758),15)&gt;B758,DATE(YEAR(B758),MONTH(B758),15),DATE(YEAR(B758),MONTH(B758)+1,1)))&gt;$H$16,"",IF(DATE(YEAR(B758),MONTH(B758),15)&gt;B758,DATE(YEAR(B758),MONTH(B758),15),DATE(YEAR(B758),MONTH(B758)+1,1))),"")</f>
        <v/>
      </c>
      <c r="C759" s="33" t="str">
        <f ca="1">IF(B759&lt;&gt;"",IF(AND(MONTH(B759)=1,DAY(B759)=1),C758*(1+$H$10),C758),"")</f>
        <v/>
      </c>
      <c r="D759" s="33" t="str">
        <f ca="1">IF(C759&lt;&gt;"",C759*$H$8/24,"")</f>
        <v/>
      </c>
      <c r="E759" s="33" t="str">
        <f ca="1">IF(D759&lt;&gt;"",C759*$H$9/24,"")</f>
        <v/>
      </c>
      <c r="F759" s="33" t="str">
        <f ca="1">IF(E759&lt;&gt;"",F758*(1+$H$11-$H$13)^YEARFRAC(B758,B759,1)+D759+E759,"")</f>
        <v/>
      </c>
      <c r="G759" s="33" t="str">
        <f ca="1">IF(E759&lt;&gt;"",F758*((1+$H$11)^YEARFRAC(B758,B759,1)-(1+$H$11-$H$13)^YEARFRAC(B758,B759,1)),"")</f>
        <v/>
      </c>
      <c r="I759" s="30" t="str">
        <f ca="1">IFERROR(IF(YEARFRAC($I$28,DATE(YEAR(I758),MONTH(I758)+1,1))&gt;$H$17,"",DATE(YEAR(I758),MONTH(I758)+1,1)),"")</f>
        <v/>
      </c>
      <c r="J759" s="33" t="str">
        <f ca="1">IF(I759&lt;&gt;"",(J758-K758)*(1+($H$12-$H$13)/12),"")</f>
        <v/>
      </c>
      <c r="K759" s="33" t="str">
        <f ca="1">IF(J759&lt;&gt;"",-PMT(($H$12-$H$13)/12,12*$H$17,$J$28,0,1),"")</f>
        <v/>
      </c>
      <c r="L759" s="33" t="str">
        <f ca="1">IF(K759&lt;&gt;"",J759*$H$13/12,"")</f>
        <v/>
      </c>
    </row>
    <row r="760" spans="2:12" x14ac:dyDescent="0.3">
      <c r="B760" s="30" t="str">
        <f ca="1">IFERROR(IF(YEARFRAC($B$28,IF(DATE(YEAR(B759),MONTH(B759),15)&gt;B759,DATE(YEAR(B759),MONTH(B759),15),DATE(YEAR(B759),MONTH(B759)+1,1)))&gt;$H$16,"",IF(DATE(YEAR(B759),MONTH(B759),15)&gt;B759,DATE(YEAR(B759),MONTH(B759),15),DATE(YEAR(B759),MONTH(B759)+1,1))),"")</f>
        <v/>
      </c>
      <c r="C760" s="33" t="str">
        <f ca="1">IF(B760&lt;&gt;"",IF(AND(MONTH(B760)=1,DAY(B760)=1),C759*(1+$H$10),C759),"")</f>
        <v/>
      </c>
      <c r="D760" s="33" t="str">
        <f ca="1">IF(C760&lt;&gt;"",C760*$H$8/24,"")</f>
        <v/>
      </c>
      <c r="E760" s="33" t="str">
        <f ca="1">IF(D760&lt;&gt;"",C760*$H$9/24,"")</f>
        <v/>
      </c>
      <c r="F760" s="33" t="str">
        <f ca="1">IF(E760&lt;&gt;"",F759*(1+$H$11-$H$13)^YEARFRAC(B759,B760,1)+D760+E760,"")</f>
        <v/>
      </c>
      <c r="G760" s="33" t="str">
        <f ca="1">IF(E760&lt;&gt;"",F759*((1+$H$11)^YEARFRAC(B759,B760,1)-(1+$H$11-$H$13)^YEARFRAC(B759,B760,1)),"")</f>
        <v/>
      </c>
      <c r="I760" s="30" t="str">
        <f ca="1">IFERROR(IF(YEARFRAC($I$28,DATE(YEAR(I759),MONTH(I759)+1,1))&gt;$H$17,"",DATE(YEAR(I759),MONTH(I759)+1,1)),"")</f>
        <v/>
      </c>
      <c r="J760" s="33" t="str">
        <f ca="1">IF(I760&lt;&gt;"",(J759-K759)*(1+($H$12-$H$13)/12),"")</f>
        <v/>
      </c>
      <c r="K760" s="33" t="str">
        <f ca="1">IF(J760&lt;&gt;"",-PMT(($H$12-$H$13)/12,12*$H$17,$J$28,0,1),"")</f>
        <v/>
      </c>
      <c r="L760" s="33" t="str">
        <f ca="1">IF(K760&lt;&gt;"",J760*$H$13/12,"")</f>
        <v/>
      </c>
    </row>
    <row r="761" spans="2:12" x14ac:dyDescent="0.3">
      <c r="B761" s="30" t="str">
        <f ca="1">IFERROR(IF(YEARFRAC($B$28,IF(DATE(YEAR(B760),MONTH(B760),15)&gt;B760,DATE(YEAR(B760),MONTH(B760),15),DATE(YEAR(B760),MONTH(B760)+1,1)))&gt;$H$16,"",IF(DATE(YEAR(B760),MONTH(B760),15)&gt;B760,DATE(YEAR(B760),MONTH(B760),15),DATE(YEAR(B760),MONTH(B760)+1,1))),"")</f>
        <v/>
      </c>
      <c r="C761" s="33" t="str">
        <f ca="1">IF(B761&lt;&gt;"",IF(AND(MONTH(B761)=1,DAY(B761)=1),C760*(1+$H$10),C760),"")</f>
        <v/>
      </c>
      <c r="D761" s="33" t="str">
        <f ca="1">IF(C761&lt;&gt;"",C761*$H$8/24,"")</f>
        <v/>
      </c>
      <c r="E761" s="33" t="str">
        <f ca="1">IF(D761&lt;&gt;"",C761*$H$9/24,"")</f>
        <v/>
      </c>
      <c r="F761" s="33" t="str">
        <f ca="1">IF(E761&lt;&gt;"",F760*(1+$H$11-$H$13)^YEARFRAC(B760,B761,1)+D761+E761,"")</f>
        <v/>
      </c>
      <c r="G761" s="33" t="str">
        <f ca="1">IF(E761&lt;&gt;"",F760*((1+$H$11)^YEARFRAC(B760,B761,1)-(1+$H$11-$H$13)^YEARFRAC(B760,B761,1)),"")</f>
        <v/>
      </c>
      <c r="I761" s="30" t="str">
        <f ca="1">IFERROR(IF(YEARFRAC($I$28,DATE(YEAR(I760),MONTH(I760)+1,1))&gt;$H$17,"",DATE(YEAR(I760),MONTH(I760)+1,1)),"")</f>
        <v/>
      </c>
      <c r="J761" s="33" t="str">
        <f ca="1">IF(I761&lt;&gt;"",(J760-K760)*(1+($H$12-$H$13)/12),"")</f>
        <v/>
      </c>
      <c r="K761" s="33" t="str">
        <f ca="1">IF(J761&lt;&gt;"",-PMT(($H$12-$H$13)/12,12*$H$17,$J$28,0,1),"")</f>
        <v/>
      </c>
      <c r="L761" s="33" t="str">
        <f ca="1">IF(K761&lt;&gt;"",J761*$H$13/12,"")</f>
        <v/>
      </c>
    </row>
    <row r="762" spans="2:12" x14ac:dyDescent="0.3">
      <c r="B762" s="30" t="str">
        <f ca="1">IFERROR(IF(YEARFRAC($B$28,IF(DATE(YEAR(B761),MONTH(B761),15)&gt;B761,DATE(YEAR(B761),MONTH(B761),15),DATE(YEAR(B761),MONTH(B761)+1,1)))&gt;$H$16,"",IF(DATE(YEAR(B761),MONTH(B761),15)&gt;B761,DATE(YEAR(B761),MONTH(B761),15),DATE(YEAR(B761),MONTH(B761)+1,1))),"")</f>
        <v/>
      </c>
      <c r="C762" s="33" t="str">
        <f ca="1">IF(B762&lt;&gt;"",IF(AND(MONTH(B762)=1,DAY(B762)=1),C761*(1+$H$10),C761),"")</f>
        <v/>
      </c>
      <c r="D762" s="33" t="str">
        <f ca="1">IF(C762&lt;&gt;"",C762*$H$8/24,"")</f>
        <v/>
      </c>
      <c r="E762" s="33" t="str">
        <f ca="1">IF(D762&lt;&gt;"",C762*$H$9/24,"")</f>
        <v/>
      </c>
      <c r="F762" s="33" t="str">
        <f ca="1">IF(E762&lt;&gt;"",F761*(1+$H$11-$H$13)^YEARFRAC(B761,B762,1)+D762+E762,"")</f>
        <v/>
      </c>
      <c r="G762" s="33" t="str">
        <f ca="1">IF(E762&lt;&gt;"",F761*((1+$H$11)^YEARFRAC(B761,B762,1)-(1+$H$11-$H$13)^YEARFRAC(B761,B762,1)),"")</f>
        <v/>
      </c>
      <c r="I762" s="30" t="str">
        <f ca="1">IFERROR(IF(YEARFRAC($I$28,DATE(YEAR(I761),MONTH(I761)+1,1))&gt;$H$17,"",DATE(YEAR(I761),MONTH(I761)+1,1)),"")</f>
        <v/>
      </c>
      <c r="J762" s="33" t="str">
        <f ca="1">IF(I762&lt;&gt;"",(J761-K761)*(1+($H$12-$H$13)/12),"")</f>
        <v/>
      </c>
      <c r="K762" s="33" t="str">
        <f ca="1">IF(J762&lt;&gt;"",-PMT(($H$12-$H$13)/12,12*$H$17,$J$28,0,1),"")</f>
        <v/>
      </c>
      <c r="L762" s="33" t="str">
        <f ca="1">IF(K762&lt;&gt;"",J762*$H$13/12,"")</f>
        <v/>
      </c>
    </row>
    <row r="763" spans="2:12" x14ac:dyDescent="0.3">
      <c r="B763" s="30" t="str">
        <f ca="1">IFERROR(IF(YEARFRAC($B$28,IF(DATE(YEAR(B762),MONTH(B762),15)&gt;B762,DATE(YEAR(B762),MONTH(B762),15),DATE(YEAR(B762),MONTH(B762)+1,1)))&gt;$H$16,"",IF(DATE(YEAR(B762),MONTH(B762),15)&gt;B762,DATE(YEAR(B762),MONTH(B762),15),DATE(YEAR(B762),MONTH(B762)+1,1))),"")</f>
        <v/>
      </c>
      <c r="C763" s="33" t="str">
        <f ca="1">IF(B763&lt;&gt;"",IF(AND(MONTH(B763)=1,DAY(B763)=1),C762*(1+$H$10),C762),"")</f>
        <v/>
      </c>
      <c r="D763" s="33" t="str">
        <f ca="1">IF(C763&lt;&gt;"",C763*$H$8/24,"")</f>
        <v/>
      </c>
      <c r="E763" s="33" t="str">
        <f ca="1">IF(D763&lt;&gt;"",C763*$H$9/24,"")</f>
        <v/>
      </c>
      <c r="F763" s="33" t="str">
        <f ca="1">IF(E763&lt;&gt;"",F762*(1+$H$11-$H$13)^YEARFRAC(B762,B763,1)+D763+E763,"")</f>
        <v/>
      </c>
      <c r="G763" s="33" t="str">
        <f ca="1">IF(E763&lt;&gt;"",F762*((1+$H$11)^YEARFRAC(B762,B763,1)-(1+$H$11-$H$13)^YEARFRAC(B762,B763,1)),"")</f>
        <v/>
      </c>
      <c r="I763" s="30" t="str">
        <f ca="1">IFERROR(IF(YEARFRAC($I$28,DATE(YEAR(I762),MONTH(I762)+1,1))&gt;$H$17,"",DATE(YEAR(I762),MONTH(I762)+1,1)),"")</f>
        <v/>
      </c>
      <c r="J763" s="33" t="str">
        <f ca="1">IF(I763&lt;&gt;"",(J762-K762)*(1+($H$12-$H$13)/12),"")</f>
        <v/>
      </c>
      <c r="K763" s="33" t="str">
        <f ca="1">IF(J763&lt;&gt;"",-PMT(($H$12-$H$13)/12,12*$H$17,$J$28,0,1),"")</f>
        <v/>
      </c>
      <c r="L763" s="33" t="str">
        <f ca="1">IF(K763&lt;&gt;"",J763*$H$13/12,"")</f>
        <v/>
      </c>
    </row>
    <row r="764" spans="2:12" x14ac:dyDescent="0.3">
      <c r="B764" s="30" t="str">
        <f ca="1">IFERROR(IF(YEARFRAC($B$28,IF(DATE(YEAR(B763),MONTH(B763),15)&gt;B763,DATE(YEAR(B763),MONTH(B763),15),DATE(YEAR(B763),MONTH(B763)+1,1)))&gt;$H$16,"",IF(DATE(YEAR(B763),MONTH(B763),15)&gt;B763,DATE(YEAR(B763),MONTH(B763),15),DATE(YEAR(B763),MONTH(B763)+1,1))),"")</f>
        <v/>
      </c>
      <c r="C764" s="33" t="str">
        <f ca="1">IF(B764&lt;&gt;"",IF(AND(MONTH(B764)=1,DAY(B764)=1),C763*(1+$H$10),C763),"")</f>
        <v/>
      </c>
      <c r="D764" s="33" t="str">
        <f ca="1">IF(C764&lt;&gt;"",C764*$H$8/24,"")</f>
        <v/>
      </c>
      <c r="E764" s="33" t="str">
        <f ca="1">IF(D764&lt;&gt;"",C764*$H$9/24,"")</f>
        <v/>
      </c>
      <c r="F764" s="33" t="str">
        <f ca="1">IF(E764&lt;&gt;"",F763*(1+$H$11-$H$13)^YEARFRAC(B763,B764,1)+D764+E764,"")</f>
        <v/>
      </c>
      <c r="G764" s="33" t="str">
        <f ca="1">IF(E764&lt;&gt;"",F763*((1+$H$11)^YEARFRAC(B763,B764,1)-(1+$H$11-$H$13)^YEARFRAC(B763,B764,1)),"")</f>
        <v/>
      </c>
      <c r="I764" s="30" t="str">
        <f ca="1">IFERROR(IF(YEARFRAC($I$28,DATE(YEAR(I763),MONTH(I763)+1,1))&gt;$H$17,"",DATE(YEAR(I763),MONTH(I763)+1,1)),"")</f>
        <v/>
      </c>
      <c r="J764" s="33" t="str">
        <f ca="1">IF(I764&lt;&gt;"",(J763-K763)*(1+($H$12-$H$13)/12),"")</f>
        <v/>
      </c>
      <c r="K764" s="33" t="str">
        <f ca="1">IF(J764&lt;&gt;"",-PMT(($H$12-$H$13)/12,12*$H$17,$J$28,0,1),"")</f>
        <v/>
      </c>
      <c r="L764" s="33" t="str">
        <f ca="1">IF(K764&lt;&gt;"",J764*$H$13/12,"")</f>
        <v/>
      </c>
    </row>
    <row r="765" spans="2:12" x14ac:dyDescent="0.3">
      <c r="B765" s="30" t="str">
        <f ca="1">IFERROR(IF(YEARFRAC($B$28,IF(DATE(YEAR(B764),MONTH(B764),15)&gt;B764,DATE(YEAR(B764),MONTH(B764),15),DATE(YEAR(B764),MONTH(B764)+1,1)))&gt;$H$16,"",IF(DATE(YEAR(B764),MONTH(B764),15)&gt;B764,DATE(YEAR(B764),MONTH(B764),15),DATE(YEAR(B764),MONTH(B764)+1,1))),"")</f>
        <v/>
      </c>
      <c r="C765" s="33" t="str">
        <f ca="1">IF(B765&lt;&gt;"",IF(AND(MONTH(B765)=1,DAY(B765)=1),C764*(1+$H$10),C764),"")</f>
        <v/>
      </c>
      <c r="D765" s="33" t="str">
        <f ca="1">IF(C765&lt;&gt;"",C765*$H$8/24,"")</f>
        <v/>
      </c>
      <c r="E765" s="33" t="str">
        <f ca="1">IF(D765&lt;&gt;"",C765*$H$9/24,"")</f>
        <v/>
      </c>
      <c r="F765" s="33" t="str">
        <f ca="1">IF(E765&lt;&gt;"",F764*(1+$H$11-$H$13)^YEARFRAC(B764,B765,1)+D765+E765,"")</f>
        <v/>
      </c>
      <c r="G765" s="33" t="str">
        <f ca="1">IF(E765&lt;&gt;"",F764*((1+$H$11)^YEARFRAC(B764,B765,1)-(1+$H$11-$H$13)^YEARFRAC(B764,B765,1)),"")</f>
        <v/>
      </c>
      <c r="I765" s="30" t="str">
        <f ca="1">IFERROR(IF(YEARFRAC($I$28,DATE(YEAR(I764),MONTH(I764)+1,1))&gt;$H$17,"",DATE(YEAR(I764),MONTH(I764)+1,1)),"")</f>
        <v/>
      </c>
      <c r="J765" s="33" t="str">
        <f ca="1">IF(I765&lt;&gt;"",(J764-K764)*(1+($H$12-$H$13)/12),"")</f>
        <v/>
      </c>
      <c r="K765" s="33" t="str">
        <f ca="1">IF(J765&lt;&gt;"",-PMT(($H$12-$H$13)/12,12*$H$17,$J$28,0,1),"")</f>
        <v/>
      </c>
      <c r="L765" s="33" t="str">
        <f ca="1">IF(K765&lt;&gt;"",J765*$H$13/12,"")</f>
        <v/>
      </c>
    </row>
    <row r="766" spans="2:12" x14ac:dyDescent="0.3">
      <c r="B766" s="30" t="str">
        <f ca="1">IFERROR(IF(YEARFRAC($B$28,IF(DATE(YEAR(B765),MONTH(B765),15)&gt;B765,DATE(YEAR(B765),MONTH(B765),15),DATE(YEAR(B765),MONTH(B765)+1,1)))&gt;$H$16,"",IF(DATE(YEAR(B765),MONTH(B765),15)&gt;B765,DATE(YEAR(B765),MONTH(B765),15),DATE(YEAR(B765),MONTH(B765)+1,1))),"")</f>
        <v/>
      </c>
      <c r="C766" s="33" t="str">
        <f ca="1">IF(B766&lt;&gt;"",IF(AND(MONTH(B766)=1,DAY(B766)=1),C765*(1+$H$10),C765),"")</f>
        <v/>
      </c>
      <c r="D766" s="33" t="str">
        <f ca="1">IF(C766&lt;&gt;"",C766*$H$8/24,"")</f>
        <v/>
      </c>
      <c r="E766" s="33" t="str">
        <f ca="1">IF(D766&lt;&gt;"",C766*$H$9/24,"")</f>
        <v/>
      </c>
      <c r="F766" s="33" t="str">
        <f ca="1">IF(E766&lt;&gt;"",F765*(1+$H$11-$H$13)^YEARFRAC(B765,B766,1)+D766+E766,"")</f>
        <v/>
      </c>
      <c r="G766" s="33" t="str">
        <f ca="1">IF(E766&lt;&gt;"",F765*((1+$H$11)^YEARFRAC(B765,B766,1)-(1+$H$11-$H$13)^YEARFRAC(B765,B766,1)),"")</f>
        <v/>
      </c>
      <c r="I766" s="30" t="str">
        <f ca="1">IFERROR(IF(YEARFRAC($I$28,DATE(YEAR(I765),MONTH(I765)+1,1))&gt;$H$17,"",DATE(YEAR(I765),MONTH(I765)+1,1)),"")</f>
        <v/>
      </c>
      <c r="J766" s="33" t="str">
        <f ca="1">IF(I766&lt;&gt;"",(J765-K765)*(1+($H$12-$H$13)/12),"")</f>
        <v/>
      </c>
      <c r="K766" s="33" t="str">
        <f ca="1">IF(J766&lt;&gt;"",-PMT(($H$12-$H$13)/12,12*$H$17,$J$28,0,1),"")</f>
        <v/>
      </c>
      <c r="L766" s="33" t="str">
        <f ca="1">IF(K766&lt;&gt;"",J766*$H$13/12,"")</f>
        <v/>
      </c>
    </row>
    <row r="767" spans="2:12" x14ac:dyDescent="0.3">
      <c r="B767" s="30" t="str">
        <f ca="1">IFERROR(IF(YEARFRAC($B$28,IF(DATE(YEAR(B766),MONTH(B766),15)&gt;B766,DATE(YEAR(B766),MONTH(B766),15),DATE(YEAR(B766),MONTH(B766)+1,1)))&gt;$H$16,"",IF(DATE(YEAR(B766),MONTH(B766),15)&gt;B766,DATE(YEAR(B766),MONTH(B766),15),DATE(YEAR(B766),MONTH(B766)+1,1))),"")</f>
        <v/>
      </c>
      <c r="C767" s="33" t="str">
        <f ca="1">IF(B767&lt;&gt;"",IF(AND(MONTH(B767)=1,DAY(B767)=1),C766*(1+$H$10),C766),"")</f>
        <v/>
      </c>
      <c r="D767" s="33" t="str">
        <f ca="1">IF(C767&lt;&gt;"",C767*$H$8/24,"")</f>
        <v/>
      </c>
      <c r="E767" s="33" t="str">
        <f ca="1">IF(D767&lt;&gt;"",C767*$H$9/24,"")</f>
        <v/>
      </c>
      <c r="F767" s="33" t="str">
        <f ca="1">IF(E767&lt;&gt;"",F766*(1+$H$11-$H$13)^YEARFRAC(B766,B767,1)+D767+E767,"")</f>
        <v/>
      </c>
      <c r="G767" s="33" t="str">
        <f ca="1">IF(E767&lt;&gt;"",F766*((1+$H$11)^YEARFRAC(B766,B767,1)-(1+$H$11-$H$13)^YEARFRAC(B766,B767,1)),"")</f>
        <v/>
      </c>
      <c r="I767" s="30" t="str">
        <f ca="1">IFERROR(IF(YEARFRAC($I$28,DATE(YEAR(I766),MONTH(I766)+1,1))&gt;$H$17,"",DATE(YEAR(I766),MONTH(I766)+1,1)),"")</f>
        <v/>
      </c>
      <c r="J767" s="33" t="str">
        <f ca="1">IF(I767&lt;&gt;"",(J766-K766)*(1+($H$12-$H$13)/12),"")</f>
        <v/>
      </c>
      <c r="K767" s="33" t="str">
        <f ca="1">IF(J767&lt;&gt;"",-PMT(($H$12-$H$13)/12,12*$H$17,$J$28,0,1),"")</f>
        <v/>
      </c>
      <c r="L767" s="33" t="str">
        <f ca="1">IF(K767&lt;&gt;"",J767*$H$13/12,"")</f>
        <v/>
      </c>
    </row>
    <row r="768" spans="2:12" x14ac:dyDescent="0.3">
      <c r="B768" s="30" t="str">
        <f ca="1">IFERROR(IF(YEARFRAC($B$28,IF(DATE(YEAR(B767),MONTH(B767),15)&gt;B767,DATE(YEAR(B767),MONTH(B767),15),DATE(YEAR(B767),MONTH(B767)+1,1)))&gt;$H$16,"",IF(DATE(YEAR(B767),MONTH(B767),15)&gt;B767,DATE(YEAR(B767),MONTH(B767),15),DATE(YEAR(B767),MONTH(B767)+1,1))),"")</f>
        <v/>
      </c>
      <c r="C768" s="33" t="str">
        <f ca="1">IF(B768&lt;&gt;"",IF(AND(MONTH(B768)=1,DAY(B768)=1),C767*(1+$H$10),C767),"")</f>
        <v/>
      </c>
      <c r="D768" s="33" t="str">
        <f ca="1">IF(C768&lt;&gt;"",C768*$H$8/24,"")</f>
        <v/>
      </c>
      <c r="E768" s="33" t="str">
        <f ca="1">IF(D768&lt;&gt;"",C768*$H$9/24,"")</f>
        <v/>
      </c>
      <c r="F768" s="33" t="str">
        <f ca="1">IF(E768&lt;&gt;"",F767*(1+$H$11-$H$13)^YEARFRAC(B767,B768,1)+D768+E768,"")</f>
        <v/>
      </c>
      <c r="G768" s="33" t="str">
        <f ca="1">IF(E768&lt;&gt;"",F767*((1+$H$11)^YEARFRAC(B767,B768,1)-(1+$H$11-$H$13)^YEARFRAC(B767,B768,1)),"")</f>
        <v/>
      </c>
      <c r="I768" s="30" t="str">
        <f ca="1">IFERROR(IF(YEARFRAC($I$28,DATE(YEAR(I767),MONTH(I767)+1,1))&gt;$H$17,"",DATE(YEAR(I767),MONTH(I767)+1,1)),"")</f>
        <v/>
      </c>
      <c r="J768" s="33" t="str">
        <f ca="1">IF(I768&lt;&gt;"",(J767-K767)*(1+($H$12-$H$13)/12),"")</f>
        <v/>
      </c>
      <c r="K768" s="33" t="str">
        <f ca="1">IF(J768&lt;&gt;"",-PMT(($H$12-$H$13)/12,12*$H$17,$J$28,0,1),"")</f>
        <v/>
      </c>
      <c r="L768" s="33" t="str">
        <f ca="1">IF(K768&lt;&gt;"",J768*$H$13/12,"")</f>
        <v/>
      </c>
    </row>
    <row r="769" spans="2:12" x14ac:dyDescent="0.3">
      <c r="B769" s="30" t="str">
        <f ca="1">IFERROR(IF(YEARFRAC($B$28,IF(DATE(YEAR(B768),MONTH(B768),15)&gt;B768,DATE(YEAR(B768),MONTH(B768),15),DATE(YEAR(B768),MONTH(B768)+1,1)))&gt;$H$16,"",IF(DATE(YEAR(B768),MONTH(B768),15)&gt;B768,DATE(YEAR(B768),MONTH(B768),15),DATE(YEAR(B768),MONTH(B768)+1,1))),"")</f>
        <v/>
      </c>
      <c r="C769" s="33" t="str">
        <f ca="1">IF(B769&lt;&gt;"",IF(AND(MONTH(B769)=1,DAY(B769)=1),C768*(1+$H$10),C768),"")</f>
        <v/>
      </c>
      <c r="D769" s="33" t="str">
        <f ca="1">IF(C769&lt;&gt;"",C769*$H$8/24,"")</f>
        <v/>
      </c>
      <c r="E769" s="33" t="str">
        <f ca="1">IF(D769&lt;&gt;"",C769*$H$9/24,"")</f>
        <v/>
      </c>
      <c r="F769" s="33" t="str">
        <f ca="1">IF(E769&lt;&gt;"",F768*(1+$H$11-$H$13)^YEARFRAC(B768,B769,1)+D769+E769,"")</f>
        <v/>
      </c>
      <c r="G769" s="33" t="str">
        <f ca="1">IF(E769&lt;&gt;"",F768*((1+$H$11)^YEARFRAC(B768,B769,1)-(1+$H$11-$H$13)^YEARFRAC(B768,B769,1)),"")</f>
        <v/>
      </c>
      <c r="I769" s="30" t="str">
        <f ca="1">IFERROR(IF(YEARFRAC($I$28,DATE(YEAR(I768),MONTH(I768)+1,1))&gt;$H$17,"",DATE(YEAR(I768),MONTH(I768)+1,1)),"")</f>
        <v/>
      </c>
      <c r="J769" s="33" t="str">
        <f ca="1">IF(I769&lt;&gt;"",(J768-K768)*(1+($H$12-$H$13)/12),"")</f>
        <v/>
      </c>
      <c r="K769" s="33" t="str">
        <f ca="1">IF(J769&lt;&gt;"",-PMT(($H$12-$H$13)/12,12*$H$17,$J$28,0,1),"")</f>
        <v/>
      </c>
      <c r="L769" s="33" t="str">
        <f ca="1">IF(K769&lt;&gt;"",J769*$H$13/12,"")</f>
        <v/>
      </c>
    </row>
    <row r="770" spans="2:12" x14ac:dyDescent="0.3">
      <c r="B770" s="30" t="str">
        <f ca="1">IFERROR(IF(YEARFRAC($B$28,IF(DATE(YEAR(B769),MONTH(B769),15)&gt;B769,DATE(YEAR(B769),MONTH(B769),15),DATE(YEAR(B769),MONTH(B769)+1,1)))&gt;$H$16,"",IF(DATE(YEAR(B769),MONTH(B769),15)&gt;B769,DATE(YEAR(B769),MONTH(B769),15),DATE(YEAR(B769),MONTH(B769)+1,1))),"")</f>
        <v/>
      </c>
      <c r="C770" s="33" t="str">
        <f ca="1">IF(B770&lt;&gt;"",IF(AND(MONTH(B770)=1,DAY(B770)=1),C769*(1+$H$10),C769),"")</f>
        <v/>
      </c>
      <c r="D770" s="33" t="str">
        <f ca="1">IF(C770&lt;&gt;"",C770*$H$8/24,"")</f>
        <v/>
      </c>
      <c r="E770" s="33" t="str">
        <f ca="1">IF(D770&lt;&gt;"",C770*$H$9/24,"")</f>
        <v/>
      </c>
      <c r="F770" s="33" t="str">
        <f ca="1">IF(E770&lt;&gt;"",F769*(1+$H$11-$H$13)^YEARFRAC(B769,B770,1)+D770+E770,"")</f>
        <v/>
      </c>
      <c r="G770" s="33" t="str">
        <f ca="1">IF(E770&lt;&gt;"",F769*((1+$H$11)^YEARFRAC(B769,B770,1)-(1+$H$11-$H$13)^YEARFRAC(B769,B770,1)),"")</f>
        <v/>
      </c>
      <c r="I770" s="30" t="str">
        <f ca="1">IFERROR(IF(YEARFRAC($I$28,DATE(YEAR(I769),MONTH(I769)+1,1))&gt;$H$17,"",DATE(YEAR(I769),MONTH(I769)+1,1)),"")</f>
        <v/>
      </c>
      <c r="J770" s="33" t="str">
        <f ca="1">IF(I770&lt;&gt;"",(J769-K769)*(1+($H$12-$H$13)/12),"")</f>
        <v/>
      </c>
      <c r="K770" s="33" t="str">
        <f ca="1">IF(J770&lt;&gt;"",-PMT(($H$12-$H$13)/12,12*$H$17,$J$28,0,1),"")</f>
        <v/>
      </c>
      <c r="L770" s="33" t="str">
        <f ca="1">IF(K770&lt;&gt;"",J770*$H$13/12,"")</f>
        <v/>
      </c>
    </row>
    <row r="771" spans="2:12" x14ac:dyDescent="0.3">
      <c r="B771" s="30" t="str">
        <f ca="1">IFERROR(IF(YEARFRAC($B$28,IF(DATE(YEAR(B770),MONTH(B770),15)&gt;B770,DATE(YEAR(B770),MONTH(B770),15),DATE(YEAR(B770),MONTH(B770)+1,1)))&gt;$H$16,"",IF(DATE(YEAR(B770),MONTH(B770),15)&gt;B770,DATE(YEAR(B770),MONTH(B770),15),DATE(YEAR(B770),MONTH(B770)+1,1))),"")</f>
        <v/>
      </c>
      <c r="C771" s="33" t="str">
        <f ca="1">IF(B771&lt;&gt;"",IF(AND(MONTH(B771)=1,DAY(B771)=1),C770*(1+$H$10),C770),"")</f>
        <v/>
      </c>
      <c r="D771" s="33" t="str">
        <f ca="1">IF(C771&lt;&gt;"",C771*$H$8/24,"")</f>
        <v/>
      </c>
      <c r="E771" s="33" t="str">
        <f ca="1">IF(D771&lt;&gt;"",C771*$H$9/24,"")</f>
        <v/>
      </c>
      <c r="F771" s="33" t="str">
        <f ca="1">IF(E771&lt;&gt;"",F770*(1+$H$11-$H$13)^YEARFRAC(B770,B771,1)+D771+E771,"")</f>
        <v/>
      </c>
      <c r="G771" s="33" t="str">
        <f ca="1">IF(E771&lt;&gt;"",F770*((1+$H$11)^YEARFRAC(B770,B771,1)-(1+$H$11-$H$13)^YEARFRAC(B770,B771,1)),"")</f>
        <v/>
      </c>
      <c r="I771" s="30" t="str">
        <f ca="1">IFERROR(IF(YEARFRAC($I$28,DATE(YEAR(I770),MONTH(I770)+1,1))&gt;$H$17,"",DATE(YEAR(I770),MONTH(I770)+1,1)),"")</f>
        <v/>
      </c>
      <c r="J771" s="33" t="str">
        <f ca="1">IF(I771&lt;&gt;"",(J770-K770)*(1+($H$12-$H$13)/12),"")</f>
        <v/>
      </c>
      <c r="K771" s="33" t="str">
        <f ca="1">IF(J771&lt;&gt;"",-PMT(($H$12-$H$13)/12,12*$H$17,$J$28,0,1),"")</f>
        <v/>
      </c>
      <c r="L771" s="33" t="str">
        <f ca="1">IF(K771&lt;&gt;"",J771*$H$13/12,"")</f>
        <v/>
      </c>
    </row>
    <row r="772" spans="2:12" x14ac:dyDescent="0.3">
      <c r="B772" s="30" t="str">
        <f ca="1">IFERROR(IF(YEARFRAC($B$28,IF(DATE(YEAR(B771),MONTH(B771),15)&gt;B771,DATE(YEAR(B771),MONTH(B771),15),DATE(YEAR(B771),MONTH(B771)+1,1)))&gt;$H$16,"",IF(DATE(YEAR(B771),MONTH(B771),15)&gt;B771,DATE(YEAR(B771),MONTH(B771),15),DATE(YEAR(B771),MONTH(B771)+1,1))),"")</f>
        <v/>
      </c>
      <c r="C772" s="33" t="str">
        <f ca="1">IF(B772&lt;&gt;"",IF(AND(MONTH(B772)=1,DAY(B772)=1),C771*(1+$H$10),C771),"")</f>
        <v/>
      </c>
      <c r="D772" s="33" t="str">
        <f ca="1">IF(C772&lt;&gt;"",C772*$H$8/24,"")</f>
        <v/>
      </c>
      <c r="E772" s="33" t="str">
        <f ca="1">IF(D772&lt;&gt;"",C772*$H$9/24,"")</f>
        <v/>
      </c>
      <c r="F772" s="33" t="str">
        <f ca="1">IF(E772&lt;&gt;"",F771*(1+$H$11-$H$13)^YEARFRAC(B771,B772,1)+D772+E772,"")</f>
        <v/>
      </c>
      <c r="G772" s="33" t="str">
        <f ca="1">IF(E772&lt;&gt;"",F771*((1+$H$11)^YEARFRAC(B771,B772,1)-(1+$H$11-$H$13)^YEARFRAC(B771,B772,1)),"")</f>
        <v/>
      </c>
      <c r="I772" s="30" t="str">
        <f ca="1">IFERROR(IF(YEARFRAC($I$28,DATE(YEAR(I771),MONTH(I771)+1,1))&gt;$H$17,"",DATE(YEAR(I771),MONTH(I771)+1,1)),"")</f>
        <v/>
      </c>
      <c r="J772" s="33" t="str">
        <f ca="1">IF(I772&lt;&gt;"",(J771-K771)*(1+($H$12-$H$13)/12),"")</f>
        <v/>
      </c>
      <c r="K772" s="33" t="str">
        <f ca="1">IF(J772&lt;&gt;"",-PMT(($H$12-$H$13)/12,12*$H$17,$J$28,0,1),"")</f>
        <v/>
      </c>
      <c r="L772" s="33" t="str">
        <f ca="1">IF(K772&lt;&gt;"",J772*$H$13/12,"")</f>
        <v/>
      </c>
    </row>
    <row r="773" spans="2:12" x14ac:dyDescent="0.3">
      <c r="B773" s="30" t="str">
        <f ca="1">IFERROR(IF(YEARFRAC($B$28,IF(DATE(YEAR(B772),MONTH(B772),15)&gt;B772,DATE(YEAR(B772),MONTH(B772),15),DATE(YEAR(B772),MONTH(B772)+1,1)))&gt;$H$16,"",IF(DATE(YEAR(B772),MONTH(B772),15)&gt;B772,DATE(YEAR(B772),MONTH(B772),15),DATE(YEAR(B772),MONTH(B772)+1,1))),"")</f>
        <v/>
      </c>
      <c r="C773" s="33" t="str">
        <f ca="1">IF(B773&lt;&gt;"",IF(AND(MONTH(B773)=1,DAY(B773)=1),C772*(1+$H$10),C772),"")</f>
        <v/>
      </c>
      <c r="D773" s="33" t="str">
        <f ca="1">IF(C773&lt;&gt;"",C773*$H$8/24,"")</f>
        <v/>
      </c>
      <c r="E773" s="33" t="str">
        <f ca="1">IF(D773&lt;&gt;"",C773*$H$9/24,"")</f>
        <v/>
      </c>
      <c r="F773" s="33" t="str">
        <f ca="1">IF(E773&lt;&gt;"",F772*(1+$H$11-$H$13)^YEARFRAC(B772,B773,1)+D773+E773,"")</f>
        <v/>
      </c>
      <c r="G773" s="33" t="str">
        <f ca="1">IF(E773&lt;&gt;"",F772*((1+$H$11)^YEARFRAC(B772,B773,1)-(1+$H$11-$H$13)^YEARFRAC(B772,B773,1)),"")</f>
        <v/>
      </c>
      <c r="I773" s="30" t="str">
        <f ca="1">IFERROR(IF(YEARFRAC($I$28,DATE(YEAR(I772),MONTH(I772)+1,1))&gt;$H$17,"",DATE(YEAR(I772),MONTH(I772)+1,1)),"")</f>
        <v/>
      </c>
      <c r="J773" s="33" t="str">
        <f ca="1">IF(I773&lt;&gt;"",(J772-K772)*(1+($H$12-$H$13)/12),"")</f>
        <v/>
      </c>
      <c r="K773" s="33" t="str">
        <f ca="1">IF(J773&lt;&gt;"",-PMT(($H$12-$H$13)/12,12*$H$17,$J$28,0,1),"")</f>
        <v/>
      </c>
      <c r="L773" s="33" t="str">
        <f ca="1">IF(K773&lt;&gt;"",J773*$H$13/12,"")</f>
        <v/>
      </c>
    </row>
    <row r="774" spans="2:12" x14ac:dyDescent="0.3">
      <c r="B774" s="30" t="str">
        <f ca="1">IFERROR(IF(YEARFRAC($B$28,IF(DATE(YEAR(B773),MONTH(B773),15)&gt;B773,DATE(YEAR(B773),MONTH(B773),15),DATE(YEAR(B773),MONTH(B773)+1,1)))&gt;$H$16,"",IF(DATE(YEAR(B773),MONTH(B773),15)&gt;B773,DATE(YEAR(B773),MONTH(B773),15),DATE(YEAR(B773),MONTH(B773)+1,1))),"")</f>
        <v/>
      </c>
      <c r="C774" s="33" t="str">
        <f ca="1">IF(B774&lt;&gt;"",IF(AND(MONTH(B774)=1,DAY(B774)=1),C773*(1+$H$10),C773),"")</f>
        <v/>
      </c>
      <c r="D774" s="33" t="str">
        <f ca="1">IF(C774&lt;&gt;"",C774*$H$8/24,"")</f>
        <v/>
      </c>
      <c r="E774" s="33" t="str">
        <f ca="1">IF(D774&lt;&gt;"",C774*$H$9/24,"")</f>
        <v/>
      </c>
      <c r="F774" s="33" t="str">
        <f ca="1">IF(E774&lt;&gt;"",F773*(1+$H$11-$H$13)^YEARFRAC(B773,B774,1)+D774+E774,"")</f>
        <v/>
      </c>
      <c r="G774" s="33" t="str">
        <f ca="1">IF(E774&lt;&gt;"",F773*((1+$H$11)^YEARFRAC(B773,B774,1)-(1+$H$11-$H$13)^YEARFRAC(B773,B774,1)),"")</f>
        <v/>
      </c>
      <c r="I774" s="30" t="str">
        <f ca="1">IFERROR(IF(YEARFRAC($I$28,DATE(YEAR(I773),MONTH(I773)+1,1))&gt;$H$17,"",DATE(YEAR(I773),MONTH(I773)+1,1)),"")</f>
        <v/>
      </c>
      <c r="J774" s="33" t="str">
        <f ca="1">IF(I774&lt;&gt;"",(J773-K773)*(1+($H$12-$H$13)/12),"")</f>
        <v/>
      </c>
      <c r="K774" s="33" t="str">
        <f ca="1">IF(J774&lt;&gt;"",-PMT(($H$12-$H$13)/12,12*$H$17,$J$28,0,1),"")</f>
        <v/>
      </c>
      <c r="L774" s="33" t="str">
        <f ca="1">IF(K774&lt;&gt;"",J774*$H$13/12,"")</f>
        <v/>
      </c>
    </row>
    <row r="775" spans="2:12" x14ac:dyDescent="0.3">
      <c r="B775" s="30" t="str">
        <f ca="1">IFERROR(IF(YEARFRAC($B$28,IF(DATE(YEAR(B774),MONTH(B774),15)&gt;B774,DATE(YEAR(B774),MONTH(B774),15),DATE(YEAR(B774),MONTH(B774)+1,1)))&gt;$H$16,"",IF(DATE(YEAR(B774),MONTH(B774),15)&gt;B774,DATE(YEAR(B774),MONTH(B774),15),DATE(YEAR(B774),MONTH(B774)+1,1))),"")</f>
        <v/>
      </c>
      <c r="C775" s="33" t="str">
        <f ca="1">IF(B775&lt;&gt;"",IF(AND(MONTH(B775)=1,DAY(B775)=1),C774*(1+$H$10),C774),"")</f>
        <v/>
      </c>
      <c r="D775" s="33" t="str">
        <f ca="1">IF(C775&lt;&gt;"",C775*$H$8/24,"")</f>
        <v/>
      </c>
      <c r="E775" s="33" t="str">
        <f ca="1">IF(D775&lt;&gt;"",C775*$H$9/24,"")</f>
        <v/>
      </c>
      <c r="F775" s="33" t="str">
        <f ca="1">IF(E775&lt;&gt;"",F774*(1+$H$11-$H$13)^YEARFRAC(B774,B775,1)+D775+E775,"")</f>
        <v/>
      </c>
      <c r="G775" s="33" t="str">
        <f ca="1">IF(E775&lt;&gt;"",F774*((1+$H$11)^YEARFRAC(B774,B775,1)-(1+$H$11-$H$13)^YEARFRAC(B774,B775,1)),"")</f>
        <v/>
      </c>
      <c r="I775" s="30" t="str">
        <f ca="1">IFERROR(IF(YEARFRAC($I$28,DATE(YEAR(I774),MONTH(I774)+1,1))&gt;$H$17,"",DATE(YEAR(I774),MONTH(I774)+1,1)),"")</f>
        <v/>
      </c>
      <c r="J775" s="33" t="str">
        <f ca="1">IF(I775&lt;&gt;"",(J774-K774)*(1+($H$12-$H$13)/12),"")</f>
        <v/>
      </c>
      <c r="K775" s="33" t="str">
        <f ca="1">IF(J775&lt;&gt;"",-PMT(($H$12-$H$13)/12,12*$H$17,$J$28,0,1),"")</f>
        <v/>
      </c>
      <c r="L775" s="33" t="str">
        <f ca="1">IF(K775&lt;&gt;"",J775*$H$13/12,"")</f>
        <v/>
      </c>
    </row>
    <row r="776" spans="2:12" x14ac:dyDescent="0.3">
      <c r="B776" s="30" t="str">
        <f ca="1">IFERROR(IF(YEARFRAC($B$28,IF(DATE(YEAR(B775),MONTH(B775),15)&gt;B775,DATE(YEAR(B775),MONTH(B775),15),DATE(YEAR(B775),MONTH(B775)+1,1)))&gt;$H$16,"",IF(DATE(YEAR(B775),MONTH(B775),15)&gt;B775,DATE(YEAR(B775),MONTH(B775),15),DATE(YEAR(B775),MONTH(B775)+1,1))),"")</f>
        <v/>
      </c>
      <c r="C776" s="33" t="str">
        <f ca="1">IF(B776&lt;&gt;"",IF(AND(MONTH(B776)=1,DAY(B776)=1),C775*(1+$H$10),C775),"")</f>
        <v/>
      </c>
      <c r="D776" s="33" t="str">
        <f ca="1">IF(C776&lt;&gt;"",C776*$H$8/24,"")</f>
        <v/>
      </c>
      <c r="E776" s="33" t="str">
        <f ca="1">IF(D776&lt;&gt;"",C776*$H$9/24,"")</f>
        <v/>
      </c>
      <c r="F776" s="33" t="str">
        <f ca="1">IF(E776&lt;&gt;"",F775*(1+$H$11-$H$13)^YEARFRAC(B775,B776,1)+D776+E776,"")</f>
        <v/>
      </c>
      <c r="G776" s="33" t="str">
        <f ca="1">IF(E776&lt;&gt;"",F775*((1+$H$11)^YEARFRAC(B775,B776,1)-(1+$H$11-$H$13)^YEARFRAC(B775,B776,1)),"")</f>
        <v/>
      </c>
      <c r="I776" s="30" t="str">
        <f ca="1">IFERROR(IF(YEARFRAC($I$28,DATE(YEAR(I775),MONTH(I775)+1,1))&gt;$H$17,"",DATE(YEAR(I775),MONTH(I775)+1,1)),"")</f>
        <v/>
      </c>
      <c r="J776" s="33" t="str">
        <f ca="1">IF(I776&lt;&gt;"",(J775-K775)*(1+($H$12-$H$13)/12),"")</f>
        <v/>
      </c>
      <c r="K776" s="33" t="str">
        <f ca="1">IF(J776&lt;&gt;"",-PMT(($H$12-$H$13)/12,12*$H$17,$J$28,0,1),"")</f>
        <v/>
      </c>
      <c r="L776" s="33" t="str">
        <f ca="1">IF(K776&lt;&gt;"",J776*$H$13/12,"")</f>
        <v/>
      </c>
    </row>
    <row r="777" spans="2:12" x14ac:dyDescent="0.3">
      <c r="B777" s="30" t="str">
        <f ca="1">IFERROR(IF(YEARFRAC($B$28,IF(DATE(YEAR(B776),MONTH(B776),15)&gt;B776,DATE(YEAR(B776),MONTH(B776),15),DATE(YEAR(B776),MONTH(B776)+1,1)))&gt;$H$16,"",IF(DATE(YEAR(B776),MONTH(B776),15)&gt;B776,DATE(YEAR(B776),MONTH(B776),15),DATE(YEAR(B776),MONTH(B776)+1,1))),"")</f>
        <v/>
      </c>
      <c r="C777" s="33" t="str">
        <f ca="1">IF(B777&lt;&gt;"",IF(AND(MONTH(B777)=1,DAY(B777)=1),C776*(1+$H$10),C776),"")</f>
        <v/>
      </c>
      <c r="D777" s="33" t="str">
        <f ca="1">IF(C777&lt;&gt;"",C777*$H$8/24,"")</f>
        <v/>
      </c>
      <c r="E777" s="33" t="str">
        <f ca="1">IF(D777&lt;&gt;"",C777*$H$9/24,"")</f>
        <v/>
      </c>
      <c r="F777" s="33" t="str">
        <f ca="1">IF(E777&lt;&gt;"",F776*(1+$H$11-$H$13)^YEARFRAC(B776,B777,1)+D777+E777,"")</f>
        <v/>
      </c>
      <c r="G777" s="33" t="str">
        <f ca="1">IF(E777&lt;&gt;"",F776*((1+$H$11)^YEARFRAC(B776,B777,1)-(1+$H$11-$H$13)^YEARFRAC(B776,B777,1)),"")</f>
        <v/>
      </c>
      <c r="I777" s="30" t="str">
        <f ca="1">IFERROR(IF(YEARFRAC($I$28,DATE(YEAR(I776),MONTH(I776)+1,1))&gt;$H$17,"",DATE(YEAR(I776),MONTH(I776)+1,1)),"")</f>
        <v/>
      </c>
      <c r="J777" s="33" t="str">
        <f ca="1">IF(I777&lt;&gt;"",(J776-K776)*(1+($H$12-$H$13)/12),"")</f>
        <v/>
      </c>
      <c r="K777" s="33" t="str">
        <f ca="1">IF(J777&lt;&gt;"",-PMT(($H$12-$H$13)/12,12*$H$17,$J$28,0,1),"")</f>
        <v/>
      </c>
      <c r="L777" s="33" t="str">
        <f ca="1">IF(K777&lt;&gt;"",J777*$H$13/12,"")</f>
        <v/>
      </c>
    </row>
    <row r="778" spans="2:12" x14ac:dyDescent="0.3">
      <c r="B778" s="30" t="str">
        <f ca="1">IFERROR(IF(YEARFRAC($B$28,IF(DATE(YEAR(B777),MONTH(B777),15)&gt;B777,DATE(YEAR(B777),MONTH(B777),15),DATE(YEAR(B777),MONTH(B777)+1,1)))&gt;$H$16,"",IF(DATE(YEAR(B777),MONTH(B777),15)&gt;B777,DATE(YEAR(B777),MONTH(B777),15),DATE(YEAR(B777),MONTH(B777)+1,1))),"")</f>
        <v/>
      </c>
      <c r="C778" s="33" t="str">
        <f ca="1">IF(B778&lt;&gt;"",IF(AND(MONTH(B778)=1,DAY(B778)=1),C777*(1+$H$10),C777),"")</f>
        <v/>
      </c>
      <c r="D778" s="33" t="str">
        <f ca="1">IF(C778&lt;&gt;"",C778*$H$8/24,"")</f>
        <v/>
      </c>
      <c r="E778" s="33" t="str">
        <f ca="1">IF(D778&lt;&gt;"",C778*$H$9/24,"")</f>
        <v/>
      </c>
      <c r="F778" s="33" t="str">
        <f ca="1">IF(E778&lt;&gt;"",F777*(1+$H$11-$H$13)^YEARFRAC(B777,B778,1)+D778+E778,"")</f>
        <v/>
      </c>
      <c r="G778" s="33" t="str">
        <f ca="1">IF(E778&lt;&gt;"",F777*((1+$H$11)^YEARFRAC(B777,B778,1)-(1+$H$11-$H$13)^YEARFRAC(B777,B778,1)),"")</f>
        <v/>
      </c>
      <c r="I778" s="30" t="str">
        <f ca="1">IFERROR(IF(YEARFRAC($I$28,DATE(YEAR(I777),MONTH(I777)+1,1))&gt;$H$17,"",DATE(YEAR(I777),MONTH(I777)+1,1)),"")</f>
        <v/>
      </c>
      <c r="J778" s="33" t="str">
        <f ca="1">IF(I778&lt;&gt;"",(J777-K777)*(1+($H$12-$H$13)/12),"")</f>
        <v/>
      </c>
      <c r="K778" s="33" t="str">
        <f ca="1">IF(J778&lt;&gt;"",-PMT(($H$12-$H$13)/12,12*$H$17,$J$28,0,1),"")</f>
        <v/>
      </c>
      <c r="L778" s="33" t="str">
        <f ca="1">IF(K778&lt;&gt;"",J778*$H$13/12,"")</f>
        <v/>
      </c>
    </row>
    <row r="779" spans="2:12" x14ac:dyDescent="0.3">
      <c r="B779" s="30" t="str">
        <f ca="1">IFERROR(IF(YEARFRAC($B$28,IF(DATE(YEAR(B778),MONTH(B778),15)&gt;B778,DATE(YEAR(B778),MONTH(B778),15),DATE(YEAR(B778),MONTH(B778)+1,1)))&gt;$H$16,"",IF(DATE(YEAR(B778),MONTH(B778),15)&gt;B778,DATE(YEAR(B778),MONTH(B778),15),DATE(YEAR(B778),MONTH(B778)+1,1))),"")</f>
        <v/>
      </c>
      <c r="C779" s="33" t="str">
        <f ca="1">IF(B779&lt;&gt;"",IF(AND(MONTH(B779)=1,DAY(B779)=1),C778*(1+$H$10),C778),"")</f>
        <v/>
      </c>
      <c r="D779" s="33" t="str">
        <f ca="1">IF(C779&lt;&gt;"",C779*$H$8/24,"")</f>
        <v/>
      </c>
      <c r="E779" s="33" t="str">
        <f ca="1">IF(D779&lt;&gt;"",C779*$H$9/24,"")</f>
        <v/>
      </c>
      <c r="F779" s="33" t="str">
        <f ca="1">IF(E779&lt;&gt;"",F778*(1+$H$11-$H$13)^YEARFRAC(B778,B779,1)+D779+E779,"")</f>
        <v/>
      </c>
      <c r="G779" s="33" t="str">
        <f ca="1">IF(E779&lt;&gt;"",F778*((1+$H$11)^YEARFRAC(B778,B779,1)-(1+$H$11-$H$13)^YEARFRAC(B778,B779,1)),"")</f>
        <v/>
      </c>
      <c r="I779" s="30" t="str">
        <f ca="1">IFERROR(IF(YEARFRAC($I$28,DATE(YEAR(I778),MONTH(I778)+1,1))&gt;$H$17,"",DATE(YEAR(I778),MONTH(I778)+1,1)),"")</f>
        <v/>
      </c>
      <c r="J779" s="33" t="str">
        <f ca="1">IF(I779&lt;&gt;"",(J778-K778)*(1+($H$12-$H$13)/12),"")</f>
        <v/>
      </c>
      <c r="K779" s="33" t="str">
        <f ca="1">IF(J779&lt;&gt;"",-PMT(($H$12-$H$13)/12,12*$H$17,$J$28,0,1),"")</f>
        <v/>
      </c>
      <c r="L779" s="33" t="str">
        <f ca="1">IF(K779&lt;&gt;"",J779*$H$13/12,"")</f>
        <v/>
      </c>
    </row>
    <row r="780" spans="2:12" x14ac:dyDescent="0.3">
      <c r="B780" s="30" t="str">
        <f ca="1">IFERROR(IF(YEARFRAC($B$28,IF(DATE(YEAR(B779),MONTH(B779),15)&gt;B779,DATE(YEAR(B779),MONTH(B779),15),DATE(YEAR(B779),MONTH(B779)+1,1)))&gt;$H$16,"",IF(DATE(YEAR(B779),MONTH(B779),15)&gt;B779,DATE(YEAR(B779),MONTH(B779),15),DATE(YEAR(B779),MONTH(B779)+1,1))),"")</f>
        <v/>
      </c>
      <c r="C780" s="33" t="str">
        <f ca="1">IF(B780&lt;&gt;"",IF(AND(MONTH(B780)=1,DAY(B780)=1),C779*(1+$H$10),C779),"")</f>
        <v/>
      </c>
      <c r="D780" s="33" t="str">
        <f ca="1">IF(C780&lt;&gt;"",C780*$H$8/24,"")</f>
        <v/>
      </c>
      <c r="E780" s="33" t="str">
        <f ca="1">IF(D780&lt;&gt;"",C780*$H$9/24,"")</f>
        <v/>
      </c>
      <c r="F780" s="33" t="str">
        <f ca="1">IF(E780&lt;&gt;"",F779*(1+$H$11-$H$13)^YEARFRAC(B779,B780,1)+D780+E780,"")</f>
        <v/>
      </c>
      <c r="G780" s="33" t="str">
        <f ca="1">IF(E780&lt;&gt;"",F779*((1+$H$11)^YEARFRAC(B779,B780,1)-(1+$H$11-$H$13)^YEARFRAC(B779,B780,1)),"")</f>
        <v/>
      </c>
      <c r="I780" s="30" t="str">
        <f ca="1">IFERROR(IF(YEARFRAC($I$28,DATE(YEAR(I779),MONTH(I779)+1,1))&gt;$H$17,"",DATE(YEAR(I779),MONTH(I779)+1,1)),"")</f>
        <v/>
      </c>
      <c r="J780" s="33" t="str">
        <f ca="1">IF(I780&lt;&gt;"",(J779-K779)*(1+($H$12-$H$13)/12),"")</f>
        <v/>
      </c>
      <c r="K780" s="33" t="str">
        <f ca="1">IF(J780&lt;&gt;"",-PMT(($H$12-$H$13)/12,12*$H$17,$J$28,0,1),"")</f>
        <v/>
      </c>
      <c r="L780" s="33" t="str">
        <f ca="1">IF(K780&lt;&gt;"",J780*$H$13/12,"")</f>
        <v/>
      </c>
    </row>
    <row r="781" spans="2:12" x14ac:dyDescent="0.3">
      <c r="B781" s="30" t="str">
        <f ca="1">IFERROR(IF(YEARFRAC($B$28,IF(DATE(YEAR(B780),MONTH(B780),15)&gt;B780,DATE(YEAR(B780),MONTH(B780),15),DATE(YEAR(B780),MONTH(B780)+1,1)))&gt;$H$16,"",IF(DATE(YEAR(B780),MONTH(B780),15)&gt;B780,DATE(YEAR(B780),MONTH(B780),15),DATE(YEAR(B780),MONTH(B780)+1,1))),"")</f>
        <v/>
      </c>
      <c r="C781" s="33" t="str">
        <f ca="1">IF(B781&lt;&gt;"",IF(AND(MONTH(B781)=1,DAY(B781)=1),C780*(1+$H$10),C780),"")</f>
        <v/>
      </c>
      <c r="D781" s="33" t="str">
        <f ca="1">IF(C781&lt;&gt;"",C781*$H$8/24,"")</f>
        <v/>
      </c>
      <c r="E781" s="33" t="str">
        <f ca="1">IF(D781&lt;&gt;"",C781*$H$9/24,"")</f>
        <v/>
      </c>
      <c r="F781" s="33" t="str">
        <f ca="1">IF(E781&lt;&gt;"",F780*(1+$H$11-$H$13)^YEARFRAC(B780,B781,1)+D781+E781,"")</f>
        <v/>
      </c>
      <c r="G781" s="33" t="str">
        <f ca="1">IF(E781&lt;&gt;"",F780*((1+$H$11)^YEARFRAC(B780,B781,1)-(1+$H$11-$H$13)^YEARFRAC(B780,B781,1)),"")</f>
        <v/>
      </c>
      <c r="I781" s="30" t="str">
        <f ca="1">IFERROR(IF(YEARFRAC($I$28,DATE(YEAR(I780),MONTH(I780)+1,1))&gt;$H$17,"",DATE(YEAR(I780),MONTH(I780)+1,1)),"")</f>
        <v/>
      </c>
      <c r="J781" s="33" t="str">
        <f ca="1">IF(I781&lt;&gt;"",(J780-K780)*(1+($H$12-$H$13)/12),"")</f>
        <v/>
      </c>
      <c r="K781" s="33" t="str">
        <f ca="1">IF(J781&lt;&gt;"",-PMT(($H$12-$H$13)/12,12*$H$17,$J$28,0,1),"")</f>
        <v/>
      </c>
      <c r="L781" s="33" t="str">
        <f ca="1">IF(K781&lt;&gt;"",J781*$H$13/12,"")</f>
        <v/>
      </c>
    </row>
    <row r="782" spans="2:12" x14ac:dyDescent="0.3">
      <c r="B782" s="30" t="str">
        <f ca="1">IFERROR(IF(YEARFRAC($B$28,IF(DATE(YEAR(B781),MONTH(B781),15)&gt;B781,DATE(YEAR(B781),MONTH(B781),15),DATE(YEAR(B781),MONTH(B781)+1,1)))&gt;$H$16,"",IF(DATE(YEAR(B781),MONTH(B781),15)&gt;B781,DATE(YEAR(B781),MONTH(B781),15),DATE(YEAR(B781),MONTH(B781)+1,1))),"")</f>
        <v/>
      </c>
      <c r="C782" s="33" t="str">
        <f ca="1">IF(B782&lt;&gt;"",IF(AND(MONTH(B782)=1,DAY(B782)=1),C781*(1+$H$10),C781),"")</f>
        <v/>
      </c>
      <c r="D782" s="33" t="str">
        <f ca="1">IF(C782&lt;&gt;"",C782*$H$8/24,"")</f>
        <v/>
      </c>
      <c r="E782" s="33" t="str">
        <f ca="1">IF(D782&lt;&gt;"",C782*$H$9/24,"")</f>
        <v/>
      </c>
      <c r="F782" s="33" t="str">
        <f ca="1">IF(E782&lt;&gt;"",F781*(1+$H$11-$H$13)^YEARFRAC(B781,B782,1)+D782+E782,"")</f>
        <v/>
      </c>
      <c r="G782" s="33" t="str">
        <f ca="1">IF(E782&lt;&gt;"",F781*((1+$H$11)^YEARFRAC(B781,B782,1)-(1+$H$11-$H$13)^YEARFRAC(B781,B782,1)),"")</f>
        <v/>
      </c>
      <c r="I782" s="30" t="str">
        <f ca="1">IFERROR(IF(YEARFRAC($I$28,DATE(YEAR(I781),MONTH(I781)+1,1))&gt;$H$17,"",DATE(YEAR(I781),MONTH(I781)+1,1)),"")</f>
        <v/>
      </c>
      <c r="J782" s="33" t="str">
        <f ca="1">IF(I782&lt;&gt;"",(J781-K781)*(1+($H$12-$H$13)/12),"")</f>
        <v/>
      </c>
      <c r="K782" s="33" t="str">
        <f ca="1">IF(J782&lt;&gt;"",-PMT(($H$12-$H$13)/12,12*$H$17,$J$28,0,1),"")</f>
        <v/>
      </c>
      <c r="L782" s="33" t="str">
        <f ca="1">IF(K782&lt;&gt;"",J782*$H$13/12,"")</f>
        <v/>
      </c>
    </row>
    <row r="783" spans="2:12" x14ac:dyDescent="0.3">
      <c r="B783" s="30" t="str">
        <f ca="1">IFERROR(IF(YEARFRAC($B$28,IF(DATE(YEAR(B782),MONTH(B782),15)&gt;B782,DATE(YEAR(B782),MONTH(B782),15),DATE(YEAR(B782),MONTH(B782)+1,1)))&gt;$H$16,"",IF(DATE(YEAR(B782),MONTH(B782),15)&gt;B782,DATE(YEAR(B782),MONTH(B782),15),DATE(YEAR(B782),MONTH(B782)+1,1))),"")</f>
        <v/>
      </c>
      <c r="C783" s="33" t="str">
        <f ca="1">IF(B783&lt;&gt;"",IF(AND(MONTH(B783)=1,DAY(B783)=1),C782*(1+$H$10),C782),"")</f>
        <v/>
      </c>
      <c r="D783" s="33" t="str">
        <f ca="1">IF(C783&lt;&gt;"",C783*$H$8/24,"")</f>
        <v/>
      </c>
      <c r="E783" s="33" t="str">
        <f ca="1">IF(D783&lt;&gt;"",C783*$H$9/24,"")</f>
        <v/>
      </c>
      <c r="F783" s="33" t="str">
        <f ca="1">IF(E783&lt;&gt;"",F782*(1+$H$11-$H$13)^YEARFRAC(B782,B783,1)+D783+E783,"")</f>
        <v/>
      </c>
      <c r="G783" s="33" t="str">
        <f ca="1">IF(E783&lt;&gt;"",F782*((1+$H$11)^YEARFRAC(B782,B783,1)-(1+$H$11-$H$13)^YEARFRAC(B782,B783,1)),"")</f>
        <v/>
      </c>
      <c r="I783" s="30" t="str">
        <f ca="1">IFERROR(IF(YEARFRAC($I$28,DATE(YEAR(I782),MONTH(I782)+1,1))&gt;$H$17,"",DATE(YEAR(I782),MONTH(I782)+1,1)),"")</f>
        <v/>
      </c>
      <c r="J783" s="33" t="str">
        <f ca="1">IF(I783&lt;&gt;"",(J782-K782)*(1+($H$12-$H$13)/12),"")</f>
        <v/>
      </c>
      <c r="K783" s="33" t="str">
        <f ca="1">IF(J783&lt;&gt;"",-PMT(($H$12-$H$13)/12,12*$H$17,$J$28,0,1),"")</f>
        <v/>
      </c>
      <c r="L783" s="33" t="str">
        <f ca="1">IF(K783&lt;&gt;"",J783*$H$13/12,"")</f>
        <v/>
      </c>
    </row>
    <row r="784" spans="2:12" x14ac:dyDescent="0.3">
      <c r="B784" s="30" t="str">
        <f ca="1">IFERROR(IF(YEARFRAC($B$28,IF(DATE(YEAR(B783),MONTH(B783),15)&gt;B783,DATE(YEAR(B783),MONTH(B783),15),DATE(YEAR(B783),MONTH(B783)+1,1)))&gt;$H$16,"",IF(DATE(YEAR(B783),MONTH(B783),15)&gt;B783,DATE(YEAR(B783),MONTH(B783),15),DATE(YEAR(B783),MONTH(B783)+1,1))),"")</f>
        <v/>
      </c>
      <c r="C784" s="33" t="str">
        <f ca="1">IF(B784&lt;&gt;"",IF(AND(MONTH(B784)=1,DAY(B784)=1),C783*(1+$H$10),C783),"")</f>
        <v/>
      </c>
      <c r="D784" s="33" t="str">
        <f ca="1">IF(C784&lt;&gt;"",C784*$H$8/24,"")</f>
        <v/>
      </c>
      <c r="E784" s="33" t="str">
        <f ca="1">IF(D784&lt;&gt;"",C784*$H$9/24,"")</f>
        <v/>
      </c>
      <c r="F784" s="33" t="str">
        <f ca="1">IF(E784&lt;&gt;"",F783*(1+$H$11-$H$13)^YEARFRAC(B783,B784,1)+D784+E784,"")</f>
        <v/>
      </c>
      <c r="G784" s="33" t="str">
        <f ca="1">IF(E784&lt;&gt;"",F783*((1+$H$11)^YEARFRAC(B783,B784,1)-(1+$H$11-$H$13)^YEARFRAC(B783,B784,1)),"")</f>
        <v/>
      </c>
      <c r="I784" s="30" t="str">
        <f ca="1">IFERROR(IF(YEARFRAC($I$28,DATE(YEAR(I783),MONTH(I783)+1,1))&gt;$H$17,"",DATE(YEAR(I783),MONTH(I783)+1,1)),"")</f>
        <v/>
      </c>
      <c r="J784" s="33" t="str">
        <f ca="1">IF(I784&lt;&gt;"",(J783-K783)*(1+($H$12-$H$13)/12),"")</f>
        <v/>
      </c>
      <c r="K784" s="33" t="str">
        <f ca="1">IF(J784&lt;&gt;"",-PMT(($H$12-$H$13)/12,12*$H$17,$J$28,0,1),"")</f>
        <v/>
      </c>
      <c r="L784" s="33" t="str">
        <f ca="1">IF(K784&lt;&gt;"",J784*$H$13/12,"")</f>
        <v/>
      </c>
    </row>
    <row r="785" spans="2:12" x14ac:dyDescent="0.3">
      <c r="B785" s="30" t="str">
        <f ca="1">IFERROR(IF(YEARFRAC($B$28,IF(DATE(YEAR(B784),MONTH(B784),15)&gt;B784,DATE(YEAR(B784),MONTH(B784),15),DATE(YEAR(B784),MONTH(B784)+1,1)))&gt;$H$16,"",IF(DATE(YEAR(B784),MONTH(B784),15)&gt;B784,DATE(YEAR(B784),MONTH(B784),15),DATE(YEAR(B784),MONTH(B784)+1,1))),"")</f>
        <v/>
      </c>
      <c r="C785" s="33" t="str">
        <f ca="1">IF(B785&lt;&gt;"",IF(AND(MONTH(B785)=1,DAY(B785)=1),C784*(1+$H$10),C784),"")</f>
        <v/>
      </c>
      <c r="D785" s="33" t="str">
        <f ca="1">IF(C785&lt;&gt;"",C785*$H$8/24,"")</f>
        <v/>
      </c>
      <c r="E785" s="33" t="str">
        <f ca="1">IF(D785&lt;&gt;"",C785*$H$9/24,"")</f>
        <v/>
      </c>
      <c r="F785" s="33" t="str">
        <f ca="1">IF(E785&lt;&gt;"",F784*(1+$H$11-$H$13)^YEARFRAC(B784,B785,1)+D785+E785,"")</f>
        <v/>
      </c>
      <c r="G785" s="33" t="str">
        <f ca="1">IF(E785&lt;&gt;"",F784*((1+$H$11)^YEARFRAC(B784,B785,1)-(1+$H$11-$H$13)^YEARFRAC(B784,B785,1)),"")</f>
        <v/>
      </c>
      <c r="I785" s="30" t="str">
        <f ca="1">IFERROR(IF(YEARFRAC($I$28,DATE(YEAR(I784),MONTH(I784)+1,1))&gt;$H$17,"",DATE(YEAR(I784),MONTH(I784)+1,1)),"")</f>
        <v/>
      </c>
      <c r="J785" s="33" t="str">
        <f ca="1">IF(I785&lt;&gt;"",(J784-K784)*(1+($H$12-$H$13)/12),"")</f>
        <v/>
      </c>
      <c r="K785" s="33" t="str">
        <f ca="1">IF(J785&lt;&gt;"",-PMT(($H$12-$H$13)/12,12*$H$17,$J$28,0,1),"")</f>
        <v/>
      </c>
      <c r="L785" s="33" t="str">
        <f ca="1">IF(K785&lt;&gt;"",J785*$H$13/12,"")</f>
        <v/>
      </c>
    </row>
    <row r="786" spans="2:12" x14ac:dyDescent="0.3">
      <c r="B786" s="30" t="str">
        <f ca="1">IFERROR(IF(YEARFRAC($B$28,IF(DATE(YEAR(B785),MONTH(B785),15)&gt;B785,DATE(YEAR(B785),MONTH(B785),15),DATE(YEAR(B785),MONTH(B785)+1,1)))&gt;$H$16,"",IF(DATE(YEAR(B785),MONTH(B785),15)&gt;B785,DATE(YEAR(B785),MONTH(B785),15),DATE(YEAR(B785),MONTH(B785)+1,1))),"")</f>
        <v/>
      </c>
      <c r="C786" s="33" t="str">
        <f ca="1">IF(B786&lt;&gt;"",IF(AND(MONTH(B786)=1,DAY(B786)=1),C785*(1+$H$10),C785),"")</f>
        <v/>
      </c>
      <c r="D786" s="33" t="str">
        <f ca="1">IF(C786&lt;&gt;"",C786*$H$8/24,"")</f>
        <v/>
      </c>
      <c r="E786" s="33" t="str">
        <f ca="1">IF(D786&lt;&gt;"",C786*$H$9/24,"")</f>
        <v/>
      </c>
      <c r="F786" s="33" t="str">
        <f ca="1">IF(E786&lt;&gt;"",F785*(1+$H$11-$H$13)^YEARFRAC(B785,B786,1)+D786+E786,"")</f>
        <v/>
      </c>
      <c r="G786" s="33" t="str">
        <f ca="1">IF(E786&lt;&gt;"",F785*((1+$H$11)^YEARFRAC(B785,B786,1)-(1+$H$11-$H$13)^YEARFRAC(B785,B786,1)),"")</f>
        <v/>
      </c>
      <c r="I786" s="30" t="str">
        <f ca="1">IFERROR(IF(YEARFRAC($I$28,DATE(YEAR(I785),MONTH(I785)+1,1))&gt;$H$17,"",DATE(YEAR(I785),MONTH(I785)+1,1)),"")</f>
        <v/>
      </c>
      <c r="J786" s="33" t="str">
        <f ca="1">IF(I786&lt;&gt;"",(J785-K785)*(1+($H$12-$H$13)/12),"")</f>
        <v/>
      </c>
      <c r="K786" s="33" t="str">
        <f ca="1">IF(J786&lt;&gt;"",-PMT(($H$12-$H$13)/12,12*$H$17,$J$28,0,1),"")</f>
        <v/>
      </c>
      <c r="L786" s="33" t="str">
        <f ca="1">IF(K786&lt;&gt;"",J786*$H$13/12,"")</f>
        <v/>
      </c>
    </row>
    <row r="787" spans="2:12" x14ac:dyDescent="0.3">
      <c r="B787" s="30" t="str">
        <f ca="1">IFERROR(IF(YEARFRAC($B$28,IF(DATE(YEAR(B786),MONTH(B786),15)&gt;B786,DATE(YEAR(B786),MONTH(B786),15),DATE(YEAR(B786),MONTH(B786)+1,1)))&gt;$H$16,"",IF(DATE(YEAR(B786),MONTH(B786),15)&gt;B786,DATE(YEAR(B786),MONTH(B786),15),DATE(YEAR(B786),MONTH(B786)+1,1))),"")</f>
        <v/>
      </c>
      <c r="C787" s="33" t="str">
        <f ca="1">IF(B787&lt;&gt;"",IF(AND(MONTH(B787)=1,DAY(B787)=1),C786*(1+$H$10),C786),"")</f>
        <v/>
      </c>
      <c r="D787" s="33" t="str">
        <f ca="1">IF(C787&lt;&gt;"",C787*$H$8/24,"")</f>
        <v/>
      </c>
      <c r="E787" s="33" t="str">
        <f ca="1">IF(D787&lt;&gt;"",C787*$H$9/24,"")</f>
        <v/>
      </c>
      <c r="F787" s="33" t="str">
        <f ca="1">IF(E787&lt;&gt;"",F786*(1+$H$11-$H$13)^YEARFRAC(B786,B787,1)+D787+E787,"")</f>
        <v/>
      </c>
      <c r="G787" s="33" t="str">
        <f ca="1">IF(E787&lt;&gt;"",F786*((1+$H$11)^YEARFRAC(B786,B787,1)-(1+$H$11-$H$13)^YEARFRAC(B786,B787,1)),"")</f>
        <v/>
      </c>
      <c r="I787" s="30" t="str">
        <f ca="1">IFERROR(IF(YEARFRAC($I$28,DATE(YEAR(I786),MONTH(I786)+1,1))&gt;$H$17,"",DATE(YEAR(I786),MONTH(I786)+1,1)),"")</f>
        <v/>
      </c>
      <c r="J787" s="33" t="str">
        <f ca="1">IF(I787&lt;&gt;"",(J786-K786)*(1+($H$12-$H$13)/12),"")</f>
        <v/>
      </c>
      <c r="K787" s="33" t="str">
        <f ca="1">IF(J787&lt;&gt;"",-PMT(($H$12-$H$13)/12,12*$H$17,$J$28,0,1),"")</f>
        <v/>
      </c>
      <c r="L787" s="33" t="str">
        <f ca="1">IF(K787&lt;&gt;"",J787*$H$13/12,"")</f>
        <v/>
      </c>
    </row>
    <row r="788" spans="2:12" x14ac:dyDescent="0.3">
      <c r="B788" s="30" t="str">
        <f ca="1">IFERROR(IF(YEARFRAC($B$28,IF(DATE(YEAR(B787),MONTH(B787),15)&gt;B787,DATE(YEAR(B787),MONTH(B787),15),DATE(YEAR(B787),MONTH(B787)+1,1)))&gt;$H$16,"",IF(DATE(YEAR(B787),MONTH(B787),15)&gt;B787,DATE(YEAR(B787),MONTH(B787),15),DATE(YEAR(B787),MONTH(B787)+1,1))),"")</f>
        <v/>
      </c>
      <c r="C788" s="33" t="str">
        <f ca="1">IF(B788&lt;&gt;"",IF(AND(MONTH(B788)=1,DAY(B788)=1),C787*(1+$H$10),C787),"")</f>
        <v/>
      </c>
      <c r="D788" s="33" t="str">
        <f ca="1">IF(C788&lt;&gt;"",C788*$H$8/24,"")</f>
        <v/>
      </c>
      <c r="E788" s="33" t="str">
        <f ca="1">IF(D788&lt;&gt;"",C788*$H$9/24,"")</f>
        <v/>
      </c>
      <c r="F788" s="33" t="str">
        <f ca="1">IF(E788&lt;&gt;"",F787*(1+$H$11-$H$13)^YEARFRAC(B787,B788,1)+D788+E788,"")</f>
        <v/>
      </c>
      <c r="G788" s="33" t="str">
        <f ca="1">IF(E788&lt;&gt;"",F787*((1+$H$11)^YEARFRAC(B787,B788,1)-(1+$H$11-$H$13)^YEARFRAC(B787,B788,1)),"")</f>
        <v/>
      </c>
      <c r="I788" s="30" t="str">
        <f ca="1">IFERROR(IF(YEARFRAC($I$28,DATE(YEAR(I787),MONTH(I787)+1,1))&gt;$H$17,"",DATE(YEAR(I787),MONTH(I787)+1,1)),"")</f>
        <v/>
      </c>
      <c r="J788" s="33" t="str">
        <f ca="1">IF(I788&lt;&gt;"",(J787-K787)*(1+($H$12-$H$13)/12),"")</f>
        <v/>
      </c>
      <c r="K788" s="33" t="str">
        <f ca="1">IF(J788&lt;&gt;"",-PMT(($H$12-$H$13)/12,12*$H$17,$J$28,0,1),"")</f>
        <v/>
      </c>
      <c r="L788" s="33" t="str">
        <f ca="1">IF(K788&lt;&gt;"",J788*$H$13/12,"")</f>
        <v/>
      </c>
    </row>
    <row r="789" spans="2:12" x14ac:dyDescent="0.3">
      <c r="B789" s="30" t="str">
        <f ca="1">IFERROR(IF(YEARFRAC($B$28,IF(DATE(YEAR(B788),MONTH(B788),15)&gt;B788,DATE(YEAR(B788),MONTH(B788),15),DATE(YEAR(B788),MONTH(B788)+1,1)))&gt;$H$16,"",IF(DATE(YEAR(B788),MONTH(B788),15)&gt;B788,DATE(YEAR(B788),MONTH(B788),15),DATE(YEAR(B788),MONTH(B788)+1,1))),"")</f>
        <v/>
      </c>
      <c r="C789" s="33" t="str">
        <f ca="1">IF(B789&lt;&gt;"",IF(AND(MONTH(B789)=1,DAY(B789)=1),C788*(1+$H$10),C788),"")</f>
        <v/>
      </c>
      <c r="D789" s="33" t="str">
        <f ca="1">IF(C789&lt;&gt;"",C789*$H$8/24,"")</f>
        <v/>
      </c>
      <c r="E789" s="33" t="str">
        <f ca="1">IF(D789&lt;&gt;"",C789*$H$9/24,"")</f>
        <v/>
      </c>
      <c r="F789" s="33" t="str">
        <f ca="1">IF(E789&lt;&gt;"",F788*(1+$H$11-$H$13)^YEARFRAC(B788,B789,1)+D789+E789,"")</f>
        <v/>
      </c>
      <c r="G789" s="33" t="str">
        <f ca="1">IF(E789&lt;&gt;"",F788*((1+$H$11)^YEARFRAC(B788,B789,1)-(1+$H$11-$H$13)^YEARFRAC(B788,B789,1)),"")</f>
        <v/>
      </c>
      <c r="I789" s="30" t="str">
        <f ca="1">IFERROR(IF(YEARFRAC($I$28,DATE(YEAR(I788),MONTH(I788)+1,1))&gt;$H$17,"",DATE(YEAR(I788),MONTH(I788)+1,1)),"")</f>
        <v/>
      </c>
      <c r="J789" s="33" t="str">
        <f ca="1">IF(I789&lt;&gt;"",(J788-K788)*(1+($H$12-$H$13)/12),"")</f>
        <v/>
      </c>
      <c r="K789" s="33" t="str">
        <f ca="1">IF(J789&lt;&gt;"",-PMT(($H$12-$H$13)/12,12*$H$17,$J$28,0,1),"")</f>
        <v/>
      </c>
      <c r="L789" s="33" t="str">
        <f ca="1">IF(K789&lt;&gt;"",J789*$H$13/12,"")</f>
        <v/>
      </c>
    </row>
    <row r="790" spans="2:12" x14ac:dyDescent="0.3">
      <c r="B790" s="30" t="str">
        <f ca="1">IFERROR(IF(YEARFRAC($B$28,IF(DATE(YEAR(B789),MONTH(B789),15)&gt;B789,DATE(YEAR(B789),MONTH(B789),15),DATE(YEAR(B789),MONTH(B789)+1,1)))&gt;$H$16,"",IF(DATE(YEAR(B789),MONTH(B789),15)&gt;B789,DATE(YEAR(B789),MONTH(B789),15),DATE(YEAR(B789),MONTH(B789)+1,1))),"")</f>
        <v/>
      </c>
      <c r="C790" s="33" t="str">
        <f ca="1">IF(B790&lt;&gt;"",IF(AND(MONTH(B790)=1,DAY(B790)=1),C789*(1+$H$10),C789),"")</f>
        <v/>
      </c>
      <c r="D790" s="33" t="str">
        <f ca="1">IF(C790&lt;&gt;"",C790*$H$8/24,"")</f>
        <v/>
      </c>
      <c r="E790" s="33" t="str">
        <f ca="1">IF(D790&lt;&gt;"",C790*$H$9/24,"")</f>
        <v/>
      </c>
      <c r="F790" s="33" t="str">
        <f ca="1">IF(E790&lt;&gt;"",F789*(1+$H$11-$H$13)^YEARFRAC(B789,B790,1)+D790+E790,"")</f>
        <v/>
      </c>
      <c r="G790" s="33" t="str">
        <f ca="1">IF(E790&lt;&gt;"",F789*((1+$H$11)^YEARFRAC(B789,B790,1)-(1+$H$11-$H$13)^YEARFRAC(B789,B790,1)),"")</f>
        <v/>
      </c>
      <c r="I790" s="30" t="str">
        <f ca="1">IFERROR(IF(YEARFRAC($I$28,DATE(YEAR(I789),MONTH(I789)+1,1))&gt;$H$17,"",DATE(YEAR(I789),MONTH(I789)+1,1)),"")</f>
        <v/>
      </c>
      <c r="J790" s="33" t="str">
        <f ca="1">IF(I790&lt;&gt;"",(J789-K789)*(1+($H$12-$H$13)/12),"")</f>
        <v/>
      </c>
      <c r="K790" s="33" t="str">
        <f ca="1">IF(J790&lt;&gt;"",-PMT(($H$12-$H$13)/12,12*$H$17,$J$28,0,1),"")</f>
        <v/>
      </c>
      <c r="L790" s="33" t="str">
        <f ca="1">IF(K790&lt;&gt;"",J790*$H$13/12,"")</f>
        <v/>
      </c>
    </row>
    <row r="791" spans="2:12" x14ac:dyDescent="0.3">
      <c r="B791" s="30" t="str">
        <f ca="1">IFERROR(IF(YEARFRAC($B$28,IF(DATE(YEAR(B790),MONTH(B790),15)&gt;B790,DATE(YEAR(B790),MONTH(B790),15),DATE(YEAR(B790),MONTH(B790)+1,1)))&gt;$H$16,"",IF(DATE(YEAR(B790),MONTH(B790),15)&gt;B790,DATE(YEAR(B790),MONTH(B790),15),DATE(YEAR(B790),MONTH(B790)+1,1))),"")</f>
        <v/>
      </c>
      <c r="C791" s="33" t="str">
        <f ca="1">IF(B791&lt;&gt;"",IF(AND(MONTH(B791)=1,DAY(B791)=1),C790*(1+$H$10),C790),"")</f>
        <v/>
      </c>
      <c r="D791" s="33" t="str">
        <f ca="1">IF(C791&lt;&gt;"",C791*$H$8/24,"")</f>
        <v/>
      </c>
      <c r="E791" s="33" t="str">
        <f ca="1">IF(D791&lt;&gt;"",C791*$H$9/24,"")</f>
        <v/>
      </c>
      <c r="F791" s="33" t="str">
        <f ca="1">IF(E791&lt;&gt;"",F790*(1+$H$11-$H$13)^YEARFRAC(B790,B791,1)+D791+E791,"")</f>
        <v/>
      </c>
      <c r="G791" s="33" t="str">
        <f ca="1">IF(E791&lt;&gt;"",F790*((1+$H$11)^YEARFRAC(B790,B791,1)-(1+$H$11-$H$13)^YEARFRAC(B790,B791,1)),"")</f>
        <v/>
      </c>
      <c r="I791" s="30" t="str">
        <f ca="1">IFERROR(IF(YEARFRAC($I$28,DATE(YEAR(I790),MONTH(I790)+1,1))&gt;$H$17,"",DATE(YEAR(I790),MONTH(I790)+1,1)),"")</f>
        <v/>
      </c>
      <c r="J791" s="33" t="str">
        <f ca="1">IF(I791&lt;&gt;"",(J790-K790)*(1+($H$12-$H$13)/12),"")</f>
        <v/>
      </c>
      <c r="K791" s="33" t="str">
        <f ca="1">IF(J791&lt;&gt;"",-PMT(($H$12-$H$13)/12,12*$H$17,$J$28,0,1),"")</f>
        <v/>
      </c>
      <c r="L791" s="33" t="str">
        <f ca="1">IF(K791&lt;&gt;"",J791*$H$13/12,"")</f>
        <v/>
      </c>
    </row>
    <row r="792" spans="2:12" x14ac:dyDescent="0.3">
      <c r="B792" s="30" t="str">
        <f ca="1">IFERROR(IF(YEARFRAC($B$28,IF(DATE(YEAR(B791),MONTH(B791),15)&gt;B791,DATE(YEAR(B791),MONTH(B791),15),DATE(YEAR(B791),MONTH(B791)+1,1)))&gt;$H$16,"",IF(DATE(YEAR(B791),MONTH(B791),15)&gt;B791,DATE(YEAR(B791),MONTH(B791),15),DATE(YEAR(B791),MONTH(B791)+1,1))),"")</f>
        <v/>
      </c>
      <c r="C792" s="33" t="str">
        <f ca="1">IF(B792&lt;&gt;"",IF(AND(MONTH(B792)=1,DAY(B792)=1),C791*(1+$H$10),C791),"")</f>
        <v/>
      </c>
      <c r="D792" s="33" t="str">
        <f ca="1">IF(C792&lt;&gt;"",C792*$H$8/24,"")</f>
        <v/>
      </c>
      <c r="E792" s="33" t="str">
        <f ca="1">IF(D792&lt;&gt;"",C792*$H$9/24,"")</f>
        <v/>
      </c>
      <c r="F792" s="33" t="str">
        <f ca="1">IF(E792&lt;&gt;"",F791*(1+$H$11-$H$13)^YEARFRAC(B791,B792,1)+D792+E792,"")</f>
        <v/>
      </c>
      <c r="G792" s="33" t="str">
        <f ca="1">IF(E792&lt;&gt;"",F791*((1+$H$11)^YEARFRAC(B791,B792,1)-(1+$H$11-$H$13)^YEARFRAC(B791,B792,1)),"")</f>
        <v/>
      </c>
      <c r="I792" s="30" t="str">
        <f ca="1">IFERROR(IF(YEARFRAC($I$28,DATE(YEAR(I791),MONTH(I791)+1,1))&gt;$H$17,"",DATE(YEAR(I791),MONTH(I791)+1,1)),"")</f>
        <v/>
      </c>
      <c r="J792" s="33" t="str">
        <f ca="1">IF(I792&lt;&gt;"",(J791-K791)*(1+($H$12-$H$13)/12),"")</f>
        <v/>
      </c>
      <c r="K792" s="33" t="str">
        <f ca="1">IF(J792&lt;&gt;"",-PMT(($H$12-$H$13)/12,12*$H$17,$J$28,0,1),"")</f>
        <v/>
      </c>
      <c r="L792" s="33" t="str">
        <f ca="1">IF(K792&lt;&gt;"",J792*$H$13/12,"")</f>
        <v/>
      </c>
    </row>
    <row r="793" spans="2:12" x14ac:dyDescent="0.3">
      <c r="B793" s="30" t="str">
        <f ca="1">IFERROR(IF(YEARFRAC($B$28,IF(DATE(YEAR(B792),MONTH(B792),15)&gt;B792,DATE(YEAR(B792),MONTH(B792),15),DATE(YEAR(B792),MONTH(B792)+1,1)))&gt;$H$16,"",IF(DATE(YEAR(B792),MONTH(B792),15)&gt;B792,DATE(YEAR(B792),MONTH(B792),15),DATE(YEAR(B792),MONTH(B792)+1,1))),"")</f>
        <v/>
      </c>
      <c r="C793" s="33" t="str">
        <f ca="1">IF(B793&lt;&gt;"",IF(AND(MONTH(B793)=1,DAY(B793)=1),C792*(1+$H$10),C792),"")</f>
        <v/>
      </c>
      <c r="D793" s="33" t="str">
        <f ca="1">IF(C793&lt;&gt;"",C793*$H$8/24,"")</f>
        <v/>
      </c>
      <c r="E793" s="33" t="str">
        <f ca="1">IF(D793&lt;&gt;"",C793*$H$9/24,"")</f>
        <v/>
      </c>
      <c r="F793" s="33" t="str">
        <f ca="1">IF(E793&lt;&gt;"",F792*(1+$H$11-$H$13)^YEARFRAC(B792,B793,1)+D793+E793,"")</f>
        <v/>
      </c>
      <c r="G793" s="33" t="str">
        <f ca="1">IF(E793&lt;&gt;"",F792*((1+$H$11)^YEARFRAC(B792,B793,1)-(1+$H$11-$H$13)^YEARFRAC(B792,B793,1)),"")</f>
        <v/>
      </c>
      <c r="I793" s="30" t="str">
        <f ca="1">IFERROR(IF(YEARFRAC($I$28,DATE(YEAR(I792),MONTH(I792)+1,1))&gt;$H$17,"",DATE(YEAR(I792),MONTH(I792)+1,1)),"")</f>
        <v/>
      </c>
      <c r="J793" s="33" t="str">
        <f ca="1">IF(I793&lt;&gt;"",(J792-K792)*(1+($H$12-$H$13)/12),"")</f>
        <v/>
      </c>
      <c r="K793" s="33" t="str">
        <f ca="1">IF(J793&lt;&gt;"",-PMT(($H$12-$H$13)/12,12*$H$17,$J$28,0,1),"")</f>
        <v/>
      </c>
      <c r="L793" s="33" t="str">
        <f ca="1">IF(K793&lt;&gt;"",J793*$H$13/12,"")</f>
        <v/>
      </c>
    </row>
    <row r="794" spans="2:12" x14ac:dyDescent="0.3">
      <c r="B794" s="30" t="str">
        <f ca="1">IFERROR(IF(YEARFRAC($B$28,IF(DATE(YEAR(B793),MONTH(B793),15)&gt;B793,DATE(YEAR(B793),MONTH(B793),15),DATE(YEAR(B793),MONTH(B793)+1,1)))&gt;$H$16,"",IF(DATE(YEAR(B793),MONTH(B793),15)&gt;B793,DATE(YEAR(B793),MONTH(B793),15),DATE(YEAR(B793),MONTH(B793)+1,1))),"")</f>
        <v/>
      </c>
      <c r="C794" s="33" t="str">
        <f ca="1">IF(B794&lt;&gt;"",IF(AND(MONTH(B794)=1,DAY(B794)=1),C793*(1+$H$10),C793),"")</f>
        <v/>
      </c>
      <c r="D794" s="33" t="str">
        <f ca="1">IF(C794&lt;&gt;"",C794*$H$8/24,"")</f>
        <v/>
      </c>
      <c r="E794" s="33" t="str">
        <f ca="1">IF(D794&lt;&gt;"",C794*$H$9/24,"")</f>
        <v/>
      </c>
      <c r="F794" s="33" t="str">
        <f ca="1">IF(E794&lt;&gt;"",F793*(1+$H$11-$H$13)^YEARFRAC(B793,B794,1)+D794+E794,"")</f>
        <v/>
      </c>
      <c r="G794" s="33" t="str">
        <f ca="1">IF(E794&lt;&gt;"",F793*((1+$H$11)^YEARFRAC(B793,B794,1)-(1+$H$11-$H$13)^YEARFRAC(B793,B794,1)),"")</f>
        <v/>
      </c>
      <c r="I794" s="30" t="str">
        <f ca="1">IFERROR(IF(YEARFRAC($I$28,DATE(YEAR(I793),MONTH(I793)+1,1))&gt;$H$17,"",DATE(YEAR(I793),MONTH(I793)+1,1)),"")</f>
        <v/>
      </c>
      <c r="J794" s="33" t="str">
        <f ca="1">IF(I794&lt;&gt;"",(J793-K793)*(1+($H$12-$H$13)/12),"")</f>
        <v/>
      </c>
      <c r="K794" s="33" t="str">
        <f ca="1">IF(J794&lt;&gt;"",-PMT(($H$12-$H$13)/12,12*$H$17,$J$28,0,1),"")</f>
        <v/>
      </c>
      <c r="L794" s="33" t="str">
        <f ca="1">IF(K794&lt;&gt;"",J794*$H$13/12,"")</f>
        <v/>
      </c>
    </row>
    <row r="795" spans="2:12" x14ac:dyDescent="0.3">
      <c r="B795" s="30" t="str">
        <f ca="1">IFERROR(IF(YEARFRAC($B$28,IF(DATE(YEAR(B794),MONTH(B794),15)&gt;B794,DATE(YEAR(B794),MONTH(B794),15),DATE(YEAR(B794),MONTH(B794)+1,1)))&gt;$H$16,"",IF(DATE(YEAR(B794),MONTH(B794),15)&gt;B794,DATE(YEAR(B794),MONTH(B794),15),DATE(YEAR(B794),MONTH(B794)+1,1))),"")</f>
        <v/>
      </c>
      <c r="C795" s="33" t="str">
        <f ca="1">IF(B795&lt;&gt;"",IF(AND(MONTH(B795)=1,DAY(B795)=1),C794*(1+$H$10),C794),"")</f>
        <v/>
      </c>
      <c r="D795" s="33" t="str">
        <f ca="1">IF(C795&lt;&gt;"",C795*$H$8/24,"")</f>
        <v/>
      </c>
      <c r="E795" s="33" t="str">
        <f ca="1">IF(D795&lt;&gt;"",C795*$H$9/24,"")</f>
        <v/>
      </c>
      <c r="F795" s="33" t="str">
        <f ca="1">IF(E795&lt;&gt;"",F794*(1+$H$11-$H$13)^YEARFRAC(B794,B795,1)+D795+E795,"")</f>
        <v/>
      </c>
      <c r="G795" s="33" t="str">
        <f ca="1">IF(E795&lt;&gt;"",F794*((1+$H$11)^YEARFRAC(B794,B795,1)-(1+$H$11-$H$13)^YEARFRAC(B794,B795,1)),"")</f>
        <v/>
      </c>
      <c r="I795" s="30" t="str">
        <f ca="1">IFERROR(IF(YEARFRAC($I$28,DATE(YEAR(I794),MONTH(I794)+1,1))&gt;$H$17,"",DATE(YEAR(I794),MONTH(I794)+1,1)),"")</f>
        <v/>
      </c>
      <c r="J795" s="33" t="str">
        <f ca="1">IF(I795&lt;&gt;"",(J794-K794)*(1+($H$12-$H$13)/12),"")</f>
        <v/>
      </c>
      <c r="K795" s="33" t="str">
        <f ca="1">IF(J795&lt;&gt;"",-PMT(($H$12-$H$13)/12,12*$H$17,$J$28,0,1),"")</f>
        <v/>
      </c>
      <c r="L795" s="33" t="str">
        <f ca="1">IF(K795&lt;&gt;"",J795*$H$13/12,"")</f>
        <v/>
      </c>
    </row>
    <row r="796" spans="2:12" x14ac:dyDescent="0.3">
      <c r="B796" s="30" t="str">
        <f ca="1">IFERROR(IF(YEARFRAC($B$28,IF(DATE(YEAR(B795),MONTH(B795),15)&gt;B795,DATE(YEAR(B795),MONTH(B795),15),DATE(YEAR(B795),MONTH(B795)+1,1)))&gt;$H$16,"",IF(DATE(YEAR(B795),MONTH(B795),15)&gt;B795,DATE(YEAR(B795),MONTH(B795),15),DATE(YEAR(B795),MONTH(B795)+1,1))),"")</f>
        <v/>
      </c>
      <c r="C796" s="33" t="str">
        <f ca="1">IF(B796&lt;&gt;"",IF(AND(MONTH(B796)=1,DAY(B796)=1),C795*(1+$H$10),C795),"")</f>
        <v/>
      </c>
      <c r="D796" s="33" t="str">
        <f ca="1">IF(C796&lt;&gt;"",C796*$H$8/24,"")</f>
        <v/>
      </c>
      <c r="E796" s="33" t="str">
        <f ca="1">IF(D796&lt;&gt;"",C796*$H$9/24,"")</f>
        <v/>
      </c>
      <c r="F796" s="33" t="str">
        <f ca="1">IF(E796&lt;&gt;"",F795*(1+$H$11-$H$13)^YEARFRAC(B795,B796,1)+D796+E796,"")</f>
        <v/>
      </c>
      <c r="G796" s="33" t="str">
        <f ca="1">IF(E796&lt;&gt;"",F795*((1+$H$11)^YEARFRAC(B795,B796,1)-(1+$H$11-$H$13)^YEARFRAC(B795,B796,1)),"")</f>
        <v/>
      </c>
      <c r="I796" s="30" t="str">
        <f ca="1">IFERROR(IF(YEARFRAC($I$28,DATE(YEAR(I795),MONTH(I795)+1,1))&gt;$H$17,"",DATE(YEAR(I795),MONTH(I795)+1,1)),"")</f>
        <v/>
      </c>
      <c r="J796" s="33" t="str">
        <f ca="1">IF(I796&lt;&gt;"",(J795-K795)*(1+($H$12-$H$13)/12),"")</f>
        <v/>
      </c>
      <c r="K796" s="33" t="str">
        <f ca="1">IF(J796&lt;&gt;"",-PMT(($H$12-$H$13)/12,12*$H$17,$J$28,0,1),"")</f>
        <v/>
      </c>
      <c r="L796" s="33" t="str">
        <f ca="1">IF(K796&lt;&gt;"",J796*$H$13/12,"")</f>
        <v/>
      </c>
    </row>
    <row r="797" spans="2:12" x14ac:dyDescent="0.3">
      <c r="B797" s="30" t="str">
        <f ca="1">IFERROR(IF(YEARFRAC($B$28,IF(DATE(YEAR(B796),MONTH(B796),15)&gt;B796,DATE(YEAR(B796),MONTH(B796),15),DATE(YEAR(B796),MONTH(B796)+1,1)))&gt;$H$16,"",IF(DATE(YEAR(B796),MONTH(B796),15)&gt;B796,DATE(YEAR(B796),MONTH(B796),15),DATE(YEAR(B796),MONTH(B796)+1,1))),"")</f>
        <v/>
      </c>
      <c r="C797" s="33" t="str">
        <f ca="1">IF(B797&lt;&gt;"",IF(AND(MONTH(B797)=1,DAY(B797)=1),C796*(1+$H$10),C796),"")</f>
        <v/>
      </c>
      <c r="D797" s="33" t="str">
        <f ca="1">IF(C797&lt;&gt;"",C797*$H$8/24,"")</f>
        <v/>
      </c>
      <c r="E797" s="33" t="str">
        <f ca="1">IF(D797&lt;&gt;"",C797*$H$9/24,"")</f>
        <v/>
      </c>
      <c r="F797" s="33" t="str">
        <f ca="1">IF(E797&lt;&gt;"",F796*(1+$H$11-$H$13)^YEARFRAC(B796,B797,1)+D797+E797,"")</f>
        <v/>
      </c>
      <c r="G797" s="33" t="str">
        <f ca="1">IF(E797&lt;&gt;"",F796*((1+$H$11)^YEARFRAC(B796,B797,1)-(1+$H$11-$H$13)^YEARFRAC(B796,B797,1)),"")</f>
        <v/>
      </c>
      <c r="I797" s="30" t="str">
        <f ca="1">IFERROR(IF(YEARFRAC($I$28,DATE(YEAR(I796),MONTH(I796)+1,1))&gt;$H$17,"",DATE(YEAR(I796),MONTH(I796)+1,1)),"")</f>
        <v/>
      </c>
      <c r="J797" s="33" t="str">
        <f ca="1">IF(I797&lt;&gt;"",(J796-K796)*(1+($H$12-$H$13)/12),"")</f>
        <v/>
      </c>
      <c r="K797" s="33" t="str">
        <f ca="1">IF(J797&lt;&gt;"",-PMT(($H$12-$H$13)/12,12*$H$17,$J$28,0,1),"")</f>
        <v/>
      </c>
      <c r="L797" s="33" t="str">
        <f ca="1">IF(K797&lt;&gt;"",J797*$H$13/12,"")</f>
        <v/>
      </c>
    </row>
    <row r="798" spans="2:12" x14ac:dyDescent="0.3">
      <c r="B798" s="30" t="str">
        <f ca="1">IFERROR(IF(YEARFRAC($B$28,IF(DATE(YEAR(B797),MONTH(B797),15)&gt;B797,DATE(YEAR(B797),MONTH(B797),15),DATE(YEAR(B797),MONTH(B797)+1,1)))&gt;$H$16,"",IF(DATE(YEAR(B797),MONTH(B797),15)&gt;B797,DATE(YEAR(B797),MONTH(B797),15),DATE(YEAR(B797),MONTH(B797)+1,1))),"")</f>
        <v/>
      </c>
      <c r="C798" s="33" t="str">
        <f ca="1">IF(B798&lt;&gt;"",IF(AND(MONTH(B798)=1,DAY(B798)=1),C797*(1+$H$10),C797),"")</f>
        <v/>
      </c>
      <c r="D798" s="33" t="str">
        <f ca="1">IF(C798&lt;&gt;"",C798*$H$8/24,"")</f>
        <v/>
      </c>
      <c r="E798" s="33" t="str">
        <f ca="1">IF(D798&lt;&gt;"",C798*$H$9/24,"")</f>
        <v/>
      </c>
      <c r="F798" s="33" t="str">
        <f ca="1">IF(E798&lt;&gt;"",F797*(1+$H$11-$H$13)^YEARFRAC(B797,B798,1)+D798+E798,"")</f>
        <v/>
      </c>
      <c r="G798" s="33" t="str">
        <f ca="1">IF(E798&lt;&gt;"",F797*((1+$H$11)^YEARFRAC(B797,B798,1)-(1+$H$11-$H$13)^YEARFRAC(B797,B798,1)),"")</f>
        <v/>
      </c>
      <c r="I798" s="30" t="str">
        <f ca="1">IFERROR(IF(YEARFRAC($I$28,DATE(YEAR(I797),MONTH(I797)+1,1))&gt;$H$17,"",DATE(YEAR(I797),MONTH(I797)+1,1)),"")</f>
        <v/>
      </c>
      <c r="J798" s="33" t="str">
        <f ca="1">IF(I798&lt;&gt;"",(J797-K797)*(1+($H$12-$H$13)/12),"")</f>
        <v/>
      </c>
      <c r="K798" s="33" t="str">
        <f ca="1">IF(J798&lt;&gt;"",-PMT(($H$12-$H$13)/12,12*$H$17,$J$28,0,1),"")</f>
        <v/>
      </c>
      <c r="L798" s="33" t="str">
        <f ca="1">IF(K798&lt;&gt;"",J798*$H$13/12,"")</f>
        <v/>
      </c>
    </row>
    <row r="799" spans="2:12" x14ac:dyDescent="0.3">
      <c r="B799" s="30" t="str">
        <f ca="1">IFERROR(IF(YEARFRAC($B$28,IF(DATE(YEAR(B798),MONTH(B798),15)&gt;B798,DATE(YEAR(B798),MONTH(B798),15),DATE(YEAR(B798),MONTH(B798)+1,1)))&gt;$H$16,"",IF(DATE(YEAR(B798),MONTH(B798),15)&gt;B798,DATE(YEAR(B798),MONTH(B798),15),DATE(YEAR(B798),MONTH(B798)+1,1))),"")</f>
        <v/>
      </c>
      <c r="C799" s="33" t="str">
        <f ca="1">IF(B799&lt;&gt;"",IF(AND(MONTH(B799)=1,DAY(B799)=1),C798*(1+$H$10),C798),"")</f>
        <v/>
      </c>
      <c r="D799" s="33" t="str">
        <f ca="1">IF(C799&lt;&gt;"",C799*$H$8/24,"")</f>
        <v/>
      </c>
      <c r="E799" s="33" t="str">
        <f ca="1">IF(D799&lt;&gt;"",C799*$H$9/24,"")</f>
        <v/>
      </c>
      <c r="F799" s="33" t="str">
        <f ca="1">IF(E799&lt;&gt;"",F798*(1+$H$11-$H$13)^YEARFRAC(B798,B799,1)+D799+E799,"")</f>
        <v/>
      </c>
      <c r="G799" s="33" t="str">
        <f ca="1">IF(E799&lt;&gt;"",F798*((1+$H$11)^YEARFRAC(B798,B799,1)-(1+$H$11-$H$13)^YEARFRAC(B798,B799,1)),"")</f>
        <v/>
      </c>
      <c r="I799" s="30" t="str">
        <f ca="1">IFERROR(IF(YEARFRAC($I$28,DATE(YEAR(I798),MONTH(I798)+1,1))&gt;$H$17,"",DATE(YEAR(I798),MONTH(I798)+1,1)),"")</f>
        <v/>
      </c>
      <c r="J799" s="33" t="str">
        <f ca="1">IF(I799&lt;&gt;"",(J798-K798)*(1+($H$12-$H$13)/12),"")</f>
        <v/>
      </c>
      <c r="K799" s="33" t="str">
        <f ca="1">IF(J799&lt;&gt;"",-PMT(($H$12-$H$13)/12,12*$H$17,$J$28,0,1),"")</f>
        <v/>
      </c>
      <c r="L799" s="33" t="str">
        <f ca="1">IF(K799&lt;&gt;"",J799*$H$13/12,"")</f>
        <v/>
      </c>
    </row>
    <row r="800" spans="2:12" x14ac:dyDescent="0.3">
      <c r="B800" s="30" t="str">
        <f ca="1">IFERROR(IF(YEARFRAC($B$28,IF(DATE(YEAR(B799),MONTH(B799),15)&gt;B799,DATE(YEAR(B799),MONTH(B799),15),DATE(YEAR(B799),MONTH(B799)+1,1)))&gt;$H$16,"",IF(DATE(YEAR(B799),MONTH(B799),15)&gt;B799,DATE(YEAR(B799),MONTH(B799),15),DATE(YEAR(B799),MONTH(B799)+1,1))),"")</f>
        <v/>
      </c>
      <c r="C800" s="33" t="str">
        <f ca="1">IF(B800&lt;&gt;"",IF(AND(MONTH(B800)=1,DAY(B800)=1),C799*(1+$H$10),C799),"")</f>
        <v/>
      </c>
      <c r="D800" s="33" t="str">
        <f ca="1">IF(C800&lt;&gt;"",C800*$H$8/24,"")</f>
        <v/>
      </c>
      <c r="E800" s="33" t="str">
        <f ca="1">IF(D800&lt;&gt;"",C800*$H$9/24,"")</f>
        <v/>
      </c>
      <c r="F800" s="33" t="str">
        <f ca="1">IF(E800&lt;&gt;"",F799*(1+$H$11-$H$13)^YEARFRAC(B799,B800,1)+D800+E800,"")</f>
        <v/>
      </c>
      <c r="G800" s="33" t="str">
        <f ca="1">IF(E800&lt;&gt;"",F799*((1+$H$11)^YEARFRAC(B799,B800,1)-(1+$H$11-$H$13)^YEARFRAC(B799,B800,1)),"")</f>
        <v/>
      </c>
      <c r="I800" s="30" t="str">
        <f ca="1">IFERROR(IF(YEARFRAC($I$28,DATE(YEAR(I799),MONTH(I799)+1,1))&gt;$H$17,"",DATE(YEAR(I799),MONTH(I799)+1,1)),"")</f>
        <v/>
      </c>
      <c r="J800" s="33" t="str">
        <f ca="1">IF(I800&lt;&gt;"",(J799-K799)*(1+($H$12-$H$13)/12),"")</f>
        <v/>
      </c>
      <c r="K800" s="33" t="str">
        <f ca="1">IF(J800&lt;&gt;"",-PMT(($H$12-$H$13)/12,12*$H$17,$J$28,0,1),"")</f>
        <v/>
      </c>
      <c r="L800" s="33" t="str">
        <f ca="1">IF(K800&lt;&gt;"",J800*$H$13/12,"")</f>
        <v/>
      </c>
    </row>
    <row r="801" spans="2:12" x14ac:dyDescent="0.3">
      <c r="B801" s="30" t="str">
        <f ca="1">IFERROR(IF(YEARFRAC($B$28,IF(DATE(YEAR(B800),MONTH(B800),15)&gt;B800,DATE(YEAR(B800),MONTH(B800),15),DATE(YEAR(B800),MONTH(B800)+1,1)))&gt;$H$16,"",IF(DATE(YEAR(B800),MONTH(B800),15)&gt;B800,DATE(YEAR(B800),MONTH(B800),15),DATE(YEAR(B800),MONTH(B800)+1,1))),"")</f>
        <v/>
      </c>
      <c r="C801" s="33" t="str">
        <f ca="1">IF(B801&lt;&gt;"",IF(AND(MONTH(B801)=1,DAY(B801)=1),C800*(1+$H$10),C800),"")</f>
        <v/>
      </c>
      <c r="D801" s="33" t="str">
        <f ca="1">IF(C801&lt;&gt;"",C801*$H$8/24,"")</f>
        <v/>
      </c>
      <c r="E801" s="33" t="str">
        <f ca="1">IF(D801&lt;&gt;"",C801*$H$9/24,"")</f>
        <v/>
      </c>
      <c r="F801" s="33" t="str">
        <f ca="1">IF(E801&lt;&gt;"",F800*(1+$H$11-$H$13)^YEARFRAC(B800,B801,1)+D801+E801,"")</f>
        <v/>
      </c>
      <c r="G801" s="33" t="str">
        <f ca="1">IF(E801&lt;&gt;"",F800*((1+$H$11)^YEARFRAC(B800,B801,1)-(1+$H$11-$H$13)^YEARFRAC(B800,B801,1)),"")</f>
        <v/>
      </c>
      <c r="I801" s="30" t="str">
        <f ca="1">IFERROR(IF(YEARFRAC($I$28,DATE(YEAR(I800),MONTH(I800)+1,1))&gt;$H$17,"",DATE(YEAR(I800),MONTH(I800)+1,1)),"")</f>
        <v/>
      </c>
      <c r="J801" s="33" t="str">
        <f ca="1">IF(I801&lt;&gt;"",(J800-K800)*(1+($H$12-$H$13)/12),"")</f>
        <v/>
      </c>
      <c r="K801" s="33" t="str">
        <f ca="1">IF(J801&lt;&gt;"",-PMT(($H$12-$H$13)/12,12*$H$17,$J$28,0,1),"")</f>
        <v/>
      </c>
      <c r="L801" s="33" t="str">
        <f ca="1">IF(K801&lt;&gt;"",J801*$H$13/12,"")</f>
        <v/>
      </c>
    </row>
    <row r="802" spans="2:12" x14ac:dyDescent="0.3">
      <c r="B802" s="30" t="str">
        <f ca="1">IFERROR(IF(YEARFRAC($B$28,IF(DATE(YEAR(B801),MONTH(B801),15)&gt;B801,DATE(YEAR(B801),MONTH(B801),15),DATE(YEAR(B801),MONTH(B801)+1,1)))&gt;$H$16,"",IF(DATE(YEAR(B801),MONTH(B801),15)&gt;B801,DATE(YEAR(B801),MONTH(B801),15),DATE(YEAR(B801),MONTH(B801)+1,1))),"")</f>
        <v/>
      </c>
      <c r="C802" s="33" t="str">
        <f ca="1">IF(B802&lt;&gt;"",IF(AND(MONTH(B802)=1,DAY(B802)=1),C801*(1+$H$10),C801),"")</f>
        <v/>
      </c>
      <c r="D802" s="33" t="str">
        <f ca="1">IF(C802&lt;&gt;"",C802*$H$8/24,"")</f>
        <v/>
      </c>
      <c r="E802" s="33" t="str">
        <f ca="1">IF(D802&lt;&gt;"",C802*$H$9/24,"")</f>
        <v/>
      </c>
      <c r="F802" s="33" t="str">
        <f ca="1">IF(E802&lt;&gt;"",F801*(1+$H$11-$H$13)^YEARFRAC(B801,B802,1)+D802+E802,"")</f>
        <v/>
      </c>
      <c r="G802" s="33" t="str">
        <f ca="1">IF(E802&lt;&gt;"",F801*((1+$H$11)^YEARFRAC(B801,B802,1)-(1+$H$11-$H$13)^YEARFRAC(B801,B802,1)),"")</f>
        <v/>
      </c>
      <c r="I802" s="30" t="str">
        <f ca="1">IFERROR(IF(YEARFRAC($I$28,DATE(YEAR(I801),MONTH(I801)+1,1))&gt;$H$17,"",DATE(YEAR(I801),MONTH(I801)+1,1)),"")</f>
        <v/>
      </c>
      <c r="J802" s="33" t="str">
        <f ca="1">IF(I802&lt;&gt;"",(J801-K801)*(1+($H$12-$H$13)/12),"")</f>
        <v/>
      </c>
      <c r="K802" s="33" t="str">
        <f ca="1">IF(J802&lt;&gt;"",-PMT(($H$12-$H$13)/12,12*$H$17,$J$28,0,1),"")</f>
        <v/>
      </c>
      <c r="L802" s="33" t="str">
        <f ca="1">IF(K802&lt;&gt;"",J802*$H$13/12,"")</f>
        <v/>
      </c>
    </row>
    <row r="803" spans="2:12" x14ac:dyDescent="0.3">
      <c r="B803" s="30" t="str">
        <f ca="1">IFERROR(IF(YEARFRAC($B$28,IF(DATE(YEAR(B802),MONTH(B802),15)&gt;B802,DATE(YEAR(B802),MONTH(B802),15),DATE(YEAR(B802),MONTH(B802)+1,1)))&gt;$H$16,"",IF(DATE(YEAR(B802),MONTH(B802),15)&gt;B802,DATE(YEAR(B802),MONTH(B802),15),DATE(YEAR(B802),MONTH(B802)+1,1))),"")</f>
        <v/>
      </c>
      <c r="C803" s="33" t="str">
        <f ca="1">IF(B803&lt;&gt;"",IF(AND(MONTH(B803)=1,DAY(B803)=1),C802*(1+$H$10),C802),"")</f>
        <v/>
      </c>
      <c r="D803" s="33" t="str">
        <f ca="1">IF(C803&lt;&gt;"",C803*$H$8/24,"")</f>
        <v/>
      </c>
      <c r="E803" s="33" t="str">
        <f ca="1">IF(D803&lt;&gt;"",C803*$H$9/24,"")</f>
        <v/>
      </c>
      <c r="F803" s="33" t="str">
        <f ca="1">IF(E803&lt;&gt;"",F802*(1+$H$11-$H$13)^YEARFRAC(B802,B803,1)+D803+E803,"")</f>
        <v/>
      </c>
      <c r="G803" s="33" t="str">
        <f ca="1">IF(E803&lt;&gt;"",F802*((1+$H$11)^YEARFRAC(B802,B803,1)-(1+$H$11-$H$13)^YEARFRAC(B802,B803,1)),"")</f>
        <v/>
      </c>
      <c r="I803" s="30" t="str">
        <f ca="1">IFERROR(IF(YEARFRAC($I$28,DATE(YEAR(I802),MONTH(I802)+1,1))&gt;$H$17,"",DATE(YEAR(I802),MONTH(I802)+1,1)),"")</f>
        <v/>
      </c>
      <c r="J803" s="33" t="str">
        <f ca="1">IF(I803&lt;&gt;"",(J802-K802)*(1+($H$12-$H$13)/12),"")</f>
        <v/>
      </c>
      <c r="K803" s="33" t="str">
        <f ca="1">IF(J803&lt;&gt;"",-PMT(($H$12-$H$13)/12,12*$H$17,$J$28,0,1),"")</f>
        <v/>
      </c>
      <c r="L803" s="33" t="str">
        <f ca="1">IF(K803&lt;&gt;"",J803*$H$13/12,"")</f>
        <v/>
      </c>
    </row>
    <row r="804" spans="2:12" x14ac:dyDescent="0.3">
      <c r="B804" s="30" t="str">
        <f ca="1">IFERROR(IF(YEARFRAC($B$28,IF(DATE(YEAR(B803),MONTH(B803),15)&gt;B803,DATE(YEAR(B803),MONTH(B803),15),DATE(YEAR(B803),MONTH(B803)+1,1)))&gt;$H$16,"",IF(DATE(YEAR(B803),MONTH(B803),15)&gt;B803,DATE(YEAR(B803),MONTH(B803),15),DATE(YEAR(B803),MONTH(B803)+1,1))),"")</f>
        <v/>
      </c>
      <c r="C804" s="33" t="str">
        <f ca="1">IF(B804&lt;&gt;"",IF(AND(MONTH(B804)=1,DAY(B804)=1),C803*(1+$H$10),C803),"")</f>
        <v/>
      </c>
      <c r="D804" s="33" t="str">
        <f ca="1">IF(C804&lt;&gt;"",C804*$H$8/24,"")</f>
        <v/>
      </c>
      <c r="E804" s="33" t="str">
        <f ca="1">IF(D804&lt;&gt;"",C804*$H$9/24,"")</f>
        <v/>
      </c>
      <c r="F804" s="33" t="str">
        <f ca="1">IF(E804&lt;&gt;"",F803*(1+$H$11-$H$13)^YEARFRAC(B803,B804,1)+D804+E804,"")</f>
        <v/>
      </c>
      <c r="G804" s="33" t="str">
        <f ca="1">IF(E804&lt;&gt;"",F803*((1+$H$11)^YEARFRAC(B803,B804,1)-(1+$H$11-$H$13)^YEARFRAC(B803,B804,1)),"")</f>
        <v/>
      </c>
      <c r="I804" s="30" t="str">
        <f ca="1">IFERROR(IF(YEARFRAC($I$28,DATE(YEAR(I803),MONTH(I803)+1,1))&gt;$H$17,"",DATE(YEAR(I803),MONTH(I803)+1,1)),"")</f>
        <v/>
      </c>
      <c r="J804" s="33" t="str">
        <f ca="1">IF(I804&lt;&gt;"",(J803-K803)*(1+($H$12-$H$13)/12),"")</f>
        <v/>
      </c>
      <c r="K804" s="33" t="str">
        <f ca="1">IF(J804&lt;&gt;"",-PMT(($H$12-$H$13)/12,12*$H$17,$J$28,0,1),"")</f>
        <v/>
      </c>
      <c r="L804" s="33" t="str">
        <f ca="1">IF(K804&lt;&gt;"",J804*$H$13/12,"")</f>
        <v/>
      </c>
    </row>
    <row r="805" spans="2:12" x14ac:dyDescent="0.3">
      <c r="B805" s="30" t="str">
        <f ca="1">IFERROR(IF(YEARFRAC($B$28,IF(DATE(YEAR(B804),MONTH(B804),15)&gt;B804,DATE(YEAR(B804),MONTH(B804),15),DATE(YEAR(B804),MONTH(B804)+1,1)))&gt;$H$16,"",IF(DATE(YEAR(B804),MONTH(B804),15)&gt;B804,DATE(YEAR(B804),MONTH(B804),15),DATE(YEAR(B804),MONTH(B804)+1,1))),"")</f>
        <v/>
      </c>
      <c r="C805" s="33" t="str">
        <f ca="1">IF(B805&lt;&gt;"",IF(AND(MONTH(B805)=1,DAY(B805)=1),C804*(1+$H$10),C804),"")</f>
        <v/>
      </c>
      <c r="D805" s="33" t="str">
        <f ca="1">IF(C805&lt;&gt;"",C805*$H$8/24,"")</f>
        <v/>
      </c>
      <c r="E805" s="33" t="str">
        <f ca="1">IF(D805&lt;&gt;"",C805*$H$9/24,"")</f>
        <v/>
      </c>
      <c r="F805" s="33" t="str">
        <f ca="1">IF(E805&lt;&gt;"",F804*(1+$H$11-$H$13)^YEARFRAC(B804,B805,1)+D805+E805,"")</f>
        <v/>
      </c>
      <c r="G805" s="33" t="str">
        <f ca="1">IF(E805&lt;&gt;"",F804*((1+$H$11)^YEARFRAC(B804,B805,1)-(1+$H$11-$H$13)^YEARFRAC(B804,B805,1)),"")</f>
        <v/>
      </c>
      <c r="I805" s="30" t="str">
        <f ca="1">IFERROR(IF(YEARFRAC($I$28,DATE(YEAR(I804),MONTH(I804)+1,1))&gt;$H$17,"",DATE(YEAR(I804),MONTH(I804)+1,1)),"")</f>
        <v/>
      </c>
      <c r="J805" s="33" t="str">
        <f ca="1">IF(I805&lt;&gt;"",(J804-K804)*(1+($H$12-$H$13)/12),"")</f>
        <v/>
      </c>
      <c r="K805" s="33" t="str">
        <f ca="1">IF(J805&lt;&gt;"",-PMT(($H$12-$H$13)/12,12*$H$17,$J$28,0,1),"")</f>
        <v/>
      </c>
      <c r="L805" s="33" t="str">
        <f ca="1">IF(K805&lt;&gt;"",J805*$H$13/12,"")</f>
        <v/>
      </c>
    </row>
    <row r="806" spans="2:12" x14ac:dyDescent="0.3">
      <c r="B806" s="30" t="str">
        <f ca="1">IFERROR(IF(YEARFRAC($B$28,IF(DATE(YEAR(B805),MONTH(B805),15)&gt;B805,DATE(YEAR(B805),MONTH(B805),15),DATE(YEAR(B805),MONTH(B805)+1,1)))&gt;$H$16,"",IF(DATE(YEAR(B805),MONTH(B805),15)&gt;B805,DATE(YEAR(B805),MONTH(B805),15),DATE(YEAR(B805),MONTH(B805)+1,1))),"")</f>
        <v/>
      </c>
      <c r="C806" s="33" t="str">
        <f ca="1">IF(B806&lt;&gt;"",IF(AND(MONTH(B806)=1,DAY(B806)=1),C805*(1+$H$10),C805),"")</f>
        <v/>
      </c>
      <c r="D806" s="33" t="str">
        <f ca="1">IF(C806&lt;&gt;"",C806*$H$8/24,"")</f>
        <v/>
      </c>
      <c r="E806" s="33" t="str">
        <f ca="1">IF(D806&lt;&gt;"",C806*$H$9/24,"")</f>
        <v/>
      </c>
      <c r="F806" s="33" t="str">
        <f ca="1">IF(E806&lt;&gt;"",F805*(1+$H$11-$H$13)^YEARFRAC(B805,B806,1)+D806+E806,"")</f>
        <v/>
      </c>
      <c r="G806" s="33" t="str">
        <f ca="1">IF(E806&lt;&gt;"",F805*((1+$H$11)^YEARFRAC(B805,B806,1)-(1+$H$11-$H$13)^YEARFRAC(B805,B806,1)),"")</f>
        <v/>
      </c>
      <c r="I806" s="30" t="str">
        <f ca="1">IFERROR(IF(YEARFRAC($I$28,DATE(YEAR(I805),MONTH(I805)+1,1))&gt;$H$17,"",DATE(YEAR(I805),MONTH(I805)+1,1)),"")</f>
        <v/>
      </c>
      <c r="J806" s="33" t="str">
        <f ca="1">IF(I806&lt;&gt;"",(J805-K805)*(1+($H$12-$H$13)/12),"")</f>
        <v/>
      </c>
      <c r="K806" s="33" t="str">
        <f ca="1">IF(J806&lt;&gt;"",-PMT(($H$12-$H$13)/12,12*$H$17,$J$28,0,1),"")</f>
        <v/>
      </c>
      <c r="L806" s="33" t="str">
        <f ca="1">IF(K806&lt;&gt;"",J806*$H$13/12,"")</f>
        <v/>
      </c>
    </row>
    <row r="807" spans="2:12" x14ac:dyDescent="0.3">
      <c r="B807" s="30" t="str">
        <f ca="1">IFERROR(IF(YEARFRAC($B$28,IF(DATE(YEAR(B806),MONTH(B806),15)&gt;B806,DATE(YEAR(B806),MONTH(B806),15),DATE(YEAR(B806),MONTH(B806)+1,1)))&gt;$H$16,"",IF(DATE(YEAR(B806),MONTH(B806),15)&gt;B806,DATE(YEAR(B806),MONTH(B806),15),DATE(YEAR(B806),MONTH(B806)+1,1))),"")</f>
        <v/>
      </c>
      <c r="C807" s="33" t="str">
        <f ca="1">IF(B807&lt;&gt;"",IF(AND(MONTH(B807)=1,DAY(B807)=1),C806*(1+$H$10),C806),"")</f>
        <v/>
      </c>
      <c r="D807" s="33" t="str">
        <f ca="1">IF(C807&lt;&gt;"",C807*$H$8/24,"")</f>
        <v/>
      </c>
      <c r="E807" s="33" t="str">
        <f ca="1">IF(D807&lt;&gt;"",C807*$H$9/24,"")</f>
        <v/>
      </c>
      <c r="F807" s="33" t="str">
        <f ca="1">IF(E807&lt;&gt;"",F806*(1+$H$11-$H$13)^YEARFRAC(B806,B807,1)+D807+E807,"")</f>
        <v/>
      </c>
      <c r="G807" s="33" t="str">
        <f ca="1">IF(E807&lt;&gt;"",F806*((1+$H$11)^YEARFRAC(B806,B807,1)-(1+$H$11-$H$13)^YEARFRAC(B806,B807,1)),"")</f>
        <v/>
      </c>
      <c r="I807" s="30" t="str">
        <f ca="1">IFERROR(IF(YEARFRAC($I$28,DATE(YEAR(I806),MONTH(I806)+1,1))&gt;$H$17,"",DATE(YEAR(I806),MONTH(I806)+1,1)),"")</f>
        <v/>
      </c>
      <c r="J807" s="33" t="str">
        <f ca="1">IF(I807&lt;&gt;"",(J806-K806)*(1+($H$12-$H$13)/12),"")</f>
        <v/>
      </c>
      <c r="K807" s="33" t="str">
        <f ca="1">IF(J807&lt;&gt;"",-PMT(($H$12-$H$13)/12,12*$H$17,$J$28,0,1),"")</f>
        <v/>
      </c>
      <c r="L807" s="33" t="str">
        <f ca="1">IF(K807&lt;&gt;"",J807*$H$13/12,"")</f>
        <v/>
      </c>
    </row>
    <row r="808" spans="2:12" x14ac:dyDescent="0.3">
      <c r="B808" s="30" t="str">
        <f ca="1">IFERROR(IF(YEARFRAC($B$28,IF(DATE(YEAR(B807),MONTH(B807),15)&gt;B807,DATE(YEAR(B807),MONTH(B807),15),DATE(YEAR(B807),MONTH(B807)+1,1)))&gt;$H$16,"",IF(DATE(YEAR(B807),MONTH(B807),15)&gt;B807,DATE(YEAR(B807),MONTH(B807),15),DATE(YEAR(B807),MONTH(B807)+1,1))),"")</f>
        <v/>
      </c>
      <c r="C808" s="33" t="str">
        <f ca="1">IF(B808&lt;&gt;"",IF(AND(MONTH(B808)=1,DAY(B808)=1),C807*(1+$H$10),C807),"")</f>
        <v/>
      </c>
      <c r="D808" s="33" t="str">
        <f ca="1">IF(C808&lt;&gt;"",C808*$H$8/24,"")</f>
        <v/>
      </c>
      <c r="E808" s="33" t="str">
        <f ca="1">IF(D808&lt;&gt;"",C808*$H$9/24,"")</f>
        <v/>
      </c>
      <c r="F808" s="33" t="str">
        <f ca="1">IF(E808&lt;&gt;"",F807*(1+$H$11-$H$13)^YEARFRAC(B807,B808,1)+D808+E808,"")</f>
        <v/>
      </c>
      <c r="G808" s="33" t="str">
        <f ca="1">IF(E808&lt;&gt;"",F807*((1+$H$11)^YEARFRAC(B807,B808,1)-(1+$H$11-$H$13)^YEARFRAC(B807,B808,1)),"")</f>
        <v/>
      </c>
      <c r="I808" s="30" t="str">
        <f ca="1">IFERROR(IF(YEARFRAC($I$28,DATE(YEAR(I807),MONTH(I807)+1,1))&gt;$H$17,"",DATE(YEAR(I807),MONTH(I807)+1,1)),"")</f>
        <v/>
      </c>
      <c r="J808" s="33" t="str">
        <f ca="1">IF(I808&lt;&gt;"",(J807-K807)*(1+($H$12-$H$13)/12),"")</f>
        <v/>
      </c>
      <c r="K808" s="33" t="str">
        <f ca="1">IF(J808&lt;&gt;"",-PMT(($H$12-$H$13)/12,12*$H$17,$J$28,0,1),"")</f>
        <v/>
      </c>
      <c r="L808" s="33" t="str">
        <f ca="1">IF(K808&lt;&gt;"",J808*$H$13/12,"")</f>
        <v/>
      </c>
    </row>
    <row r="809" spans="2:12" x14ac:dyDescent="0.3">
      <c r="B809" s="30" t="str">
        <f ca="1">IFERROR(IF(YEARFRAC($B$28,IF(DATE(YEAR(B808),MONTH(B808),15)&gt;B808,DATE(YEAR(B808),MONTH(B808),15),DATE(YEAR(B808),MONTH(B808)+1,1)))&gt;$H$16,"",IF(DATE(YEAR(B808),MONTH(B808),15)&gt;B808,DATE(YEAR(B808),MONTH(B808),15),DATE(YEAR(B808),MONTH(B808)+1,1))),"")</f>
        <v/>
      </c>
      <c r="C809" s="33" t="str">
        <f ca="1">IF(B809&lt;&gt;"",IF(AND(MONTH(B809)=1,DAY(B809)=1),C808*(1+$H$10),C808),"")</f>
        <v/>
      </c>
      <c r="D809" s="33" t="str">
        <f ca="1">IF(C809&lt;&gt;"",C809*$H$8/24,"")</f>
        <v/>
      </c>
      <c r="E809" s="33" t="str">
        <f ca="1">IF(D809&lt;&gt;"",C809*$H$9/24,"")</f>
        <v/>
      </c>
      <c r="F809" s="33" t="str">
        <f ca="1">IF(E809&lt;&gt;"",F808*(1+$H$11-$H$13)^YEARFRAC(B808,B809,1)+D809+E809,"")</f>
        <v/>
      </c>
      <c r="G809" s="33" t="str">
        <f ca="1">IF(E809&lt;&gt;"",F808*((1+$H$11)^YEARFRAC(B808,B809,1)-(1+$H$11-$H$13)^YEARFRAC(B808,B809,1)),"")</f>
        <v/>
      </c>
      <c r="I809" s="30" t="str">
        <f ca="1">IFERROR(IF(YEARFRAC($I$28,DATE(YEAR(I808),MONTH(I808)+1,1))&gt;$H$17,"",DATE(YEAR(I808),MONTH(I808)+1,1)),"")</f>
        <v/>
      </c>
      <c r="J809" s="33" t="str">
        <f ca="1">IF(I809&lt;&gt;"",(J808-K808)*(1+($H$12-$H$13)/12),"")</f>
        <v/>
      </c>
      <c r="K809" s="33" t="str">
        <f ca="1">IF(J809&lt;&gt;"",-PMT(($H$12-$H$13)/12,12*$H$17,$J$28,0,1),"")</f>
        <v/>
      </c>
      <c r="L809" s="33" t="str">
        <f ca="1">IF(K809&lt;&gt;"",J809*$H$13/12,"")</f>
        <v/>
      </c>
    </row>
    <row r="810" spans="2:12" x14ac:dyDescent="0.3">
      <c r="B810" s="30" t="str">
        <f ca="1">IFERROR(IF(YEARFRAC($B$28,IF(DATE(YEAR(B809),MONTH(B809),15)&gt;B809,DATE(YEAR(B809),MONTH(B809),15),DATE(YEAR(B809),MONTH(B809)+1,1)))&gt;$H$16,"",IF(DATE(YEAR(B809),MONTH(B809),15)&gt;B809,DATE(YEAR(B809),MONTH(B809),15),DATE(YEAR(B809),MONTH(B809)+1,1))),"")</f>
        <v/>
      </c>
      <c r="C810" s="33" t="str">
        <f ca="1">IF(B810&lt;&gt;"",IF(AND(MONTH(B810)=1,DAY(B810)=1),C809*(1+$H$10),C809),"")</f>
        <v/>
      </c>
      <c r="D810" s="33" t="str">
        <f ca="1">IF(C810&lt;&gt;"",C810*$H$8/24,"")</f>
        <v/>
      </c>
      <c r="E810" s="33" t="str">
        <f ca="1">IF(D810&lt;&gt;"",C810*$H$9/24,"")</f>
        <v/>
      </c>
      <c r="F810" s="33" t="str">
        <f ca="1">IF(E810&lt;&gt;"",F809*(1+$H$11-$H$13)^YEARFRAC(B809,B810,1)+D810+E810,"")</f>
        <v/>
      </c>
      <c r="G810" s="33" t="str">
        <f ca="1">IF(E810&lt;&gt;"",F809*((1+$H$11)^YEARFRAC(B809,B810,1)-(1+$H$11-$H$13)^YEARFRAC(B809,B810,1)),"")</f>
        <v/>
      </c>
      <c r="I810" s="30" t="str">
        <f ca="1">IFERROR(IF(YEARFRAC($I$28,DATE(YEAR(I809),MONTH(I809)+1,1))&gt;$H$17,"",DATE(YEAR(I809),MONTH(I809)+1,1)),"")</f>
        <v/>
      </c>
      <c r="J810" s="33" t="str">
        <f ca="1">IF(I810&lt;&gt;"",(J809-K809)*(1+($H$12-$H$13)/12),"")</f>
        <v/>
      </c>
      <c r="K810" s="33" t="str">
        <f ca="1">IF(J810&lt;&gt;"",-PMT(($H$12-$H$13)/12,12*$H$17,$J$28,0,1),"")</f>
        <v/>
      </c>
      <c r="L810" s="33" t="str">
        <f ca="1">IF(K810&lt;&gt;"",J810*$H$13/12,"")</f>
        <v/>
      </c>
    </row>
    <row r="811" spans="2:12" x14ac:dyDescent="0.3">
      <c r="B811" s="30" t="str">
        <f ca="1">IFERROR(IF(YEARFRAC($B$28,IF(DATE(YEAR(B810),MONTH(B810),15)&gt;B810,DATE(YEAR(B810),MONTH(B810),15),DATE(YEAR(B810),MONTH(B810)+1,1)))&gt;$H$16,"",IF(DATE(YEAR(B810),MONTH(B810),15)&gt;B810,DATE(YEAR(B810),MONTH(B810),15),DATE(YEAR(B810),MONTH(B810)+1,1))),"")</f>
        <v/>
      </c>
      <c r="C811" s="33" t="str">
        <f ca="1">IF(B811&lt;&gt;"",IF(AND(MONTH(B811)=1,DAY(B811)=1),C810*(1+$H$10),C810),"")</f>
        <v/>
      </c>
      <c r="D811" s="33" t="str">
        <f ca="1">IF(C811&lt;&gt;"",C811*$H$8/24,"")</f>
        <v/>
      </c>
      <c r="E811" s="33" t="str">
        <f ca="1">IF(D811&lt;&gt;"",C811*$H$9/24,"")</f>
        <v/>
      </c>
      <c r="F811" s="33" t="str">
        <f ca="1">IF(E811&lt;&gt;"",F810*(1+$H$11-$H$13)^YEARFRAC(B810,B811,1)+D811+E811,"")</f>
        <v/>
      </c>
      <c r="G811" s="33" t="str">
        <f ca="1">IF(E811&lt;&gt;"",F810*((1+$H$11)^YEARFRAC(B810,B811,1)-(1+$H$11-$H$13)^YEARFRAC(B810,B811,1)),"")</f>
        <v/>
      </c>
      <c r="I811" s="30" t="str">
        <f ca="1">IFERROR(IF(YEARFRAC($I$28,DATE(YEAR(I810),MONTH(I810)+1,1))&gt;$H$17,"",DATE(YEAR(I810),MONTH(I810)+1,1)),"")</f>
        <v/>
      </c>
      <c r="J811" s="33" t="str">
        <f ca="1">IF(I811&lt;&gt;"",(J810-K810)*(1+($H$12-$H$13)/12),"")</f>
        <v/>
      </c>
      <c r="K811" s="33" t="str">
        <f ca="1">IF(J811&lt;&gt;"",-PMT(($H$12-$H$13)/12,12*$H$17,$J$28,0,1),"")</f>
        <v/>
      </c>
      <c r="L811" s="33" t="str">
        <f ca="1">IF(K811&lt;&gt;"",J811*$H$13/12,"")</f>
        <v/>
      </c>
    </row>
    <row r="812" spans="2:12" x14ac:dyDescent="0.3">
      <c r="B812" s="30" t="str">
        <f ca="1">IFERROR(IF(YEARFRAC($B$28,IF(DATE(YEAR(B811),MONTH(B811),15)&gt;B811,DATE(YEAR(B811),MONTH(B811),15),DATE(YEAR(B811),MONTH(B811)+1,1)))&gt;$H$16,"",IF(DATE(YEAR(B811),MONTH(B811),15)&gt;B811,DATE(YEAR(B811),MONTH(B811),15),DATE(YEAR(B811),MONTH(B811)+1,1))),"")</f>
        <v/>
      </c>
      <c r="C812" s="33" t="str">
        <f ca="1">IF(B812&lt;&gt;"",IF(AND(MONTH(B812)=1,DAY(B812)=1),C811*(1+$H$10),C811),"")</f>
        <v/>
      </c>
      <c r="D812" s="33" t="str">
        <f ca="1">IF(C812&lt;&gt;"",C812*$H$8/24,"")</f>
        <v/>
      </c>
      <c r="E812" s="33" t="str">
        <f ca="1">IF(D812&lt;&gt;"",C812*$H$9/24,"")</f>
        <v/>
      </c>
      <c r="F812" s="33" t="str">
        <f ca="1">IF(E812&lt;&gt;"",F811*(1+$H$11-$H$13)^YEARFRAC(B811,B812,1)+D812+E812,"")</f>
        <v/>
      </c>
      <c r="G812" s="33" t="str">
        <f ca="1">IF(E812&lt;&gt;"",F811*((1+$H$11)^YEARFRAC(B811,B812,1)-(1+$H$11-$H$13)^YEARFRAC(B811,B812,1)),"")</f>
        <v/>
      </c>
      <c r="I812" s="30" t="str">
        <f ca="1">IFERROR(IF(YEARFRAC($I$28,DATE(YEAR(I811),MONTH(I811)+1,1))&gt;$H$17,"",DATE(YEAR(I811),MONTH(I811)+1,1)),"")</f>
        <v/>
      </c>
      <c r="J812" s="33" t="str">
        <f ca="1">IF(I812&lt;&gt;"",(J811-K811)*(1+($H$12-$H$13)/12),"")</f>
        <v/>
      </c>
      <c r="K812" s="33" t="str">
        <f ca="1">IF(J812&lt;&gt;"",-PMT(($H$12-$H$13)/12,12*$H$17,$J$28,0,1),"")</f>
        <v/>
      </c>
      <c r="L812" s="33" t="str">
        <f ca="1">IF(K812&lt;&gt;"",J812*$H$13/12,"")</f>
        <v/>
      </c>
    </row>
    <row r="813" spans="2:12" x14ac:dyDescent="0.3">
      <c r="B813" s="30" t="str">
        <f ca="1">IFERROR(IF(YEARFRAC($B$28,IF(DATE(YEAR(B812),MONTH(B812),15)&gt;B812,DATE(YEAR(B812),MONTH(B812),15),DATE(YEAR(B812),MONTH(B812)+1,1)))&gt;$H$16,"",IF(DATE(YEAR(B812),MONTH(B812),15)&gt;B812,DATE(YEAR(B812),MONTH(B812),15),DATE(YEAR(B812),MONTH(B812)+1,1))),"")</f>
        <v/>
      </c>
      <c r="C813" s="33" t="str">
        <f ca="1">IF(B813&lt;&gt;"",IF(AND(MONTH(B813)=1,DAY(B813)=1),C812*(1+$H$10),C812),"")</f>
        <v/>
      </c>
      <c r="D813" s="33" t="str">
        <f ca="1">IF(C813&lt;&gt;"",C813*$H$8/24,"")</f>
        <v/>
      </c>
      <c r="E813" s="33" t="str">
        <f ca="1">IF(D813&lt;&gt;"",C813*$H$9/24,"")</f>
        <v/>
      </c>
      <c r="F813" s="33" t="str">
        <f ca="1">IF(E813&lt;&gt;"",F812*(1+$H$11-$H$13)^YEARFRAC(B812,B813,1)+D813+E813,"")</f>
        <v/>
      </c>
      <c r="G813" s="33" t="str">
        <f ca="1">IF(E813&lt;&gt;"",F812*((1+$H$11)^YEARFRAC(B812,B813,1)-(1+$H$11-$H$13)^YEARFRAC(B812,B813,1)),"")</f>
        <v/>
      </c>
      <c r="I813" s="30" t="str">
        <f ca="1">IFERROR(IF(YEARFRAC($I$28,DATE(YEAR(I812),MONTH(I812)+1,1))&gt;$H$17,"",DATE(YEAR(I812),MONTH(I812)+1,1)),"")</f>
        <v/>
      </c>
      <c r="J813" s="33" t="str">
        <f ca="1">IF(I813&lt;&gt;"",(J812-K812)*(1+($H$12-$H$13)/12),"")</f>
        <v/>
      </c>
      <c r="K813" s="33" t="str">
        <f ca="1">IF(J813&lt;&gt;"",-PMT(($H$12-$H$13)/12,12*$H$17,$J$28,0,1),"")</f>
        <v/>
      </c>
      <c r="L813" s="33" t="str">
        <f ca="1">IF(K813&lt;&gt;"",J813*$H$13/12,"")</f>
        <v/>
      </c>
    </row>
    <row r="814" spans="2:12" x14ac:dyDescent="0.3">
      <c r="B814" s="30" t="str">
        <f ca="1">IFERROR(IF(YEARFRAC($B$28,IF(DATE(YEAR(B813),MONTH(B813),15)&gt;B813,DATE(YEAR(B813),MONTH(B813),15),DATE(YEAR(B813),MONTH(B813)+1,1)))&gt;$H$16,"",IF(DATE(YEAR(B813),MONTH(B813),15)&gt;B813,DATE(YEAR(B813),MONTH(B813),15),DATE(YEAR(B813),MONTH(B813)+1,1))),"")</f>
        <v/>
      </c>
      <c r="C814" s="33" t="str">
        <f ca="1">IF(B814&lt;&gt;"",IF(AND(MONTH(B814)=1,DAY(B814)=1),C813*(1+$H$10),C813),"")</f>
        <v/>
      </c>
      <c r="D814" s="33" t="str">
        <f ca="1">IF(C814&lt;&gt;"",C814*$H$8/24,"")</f>
        <v/>
      </c>
      <c r="E814" s="33" t="str">
        <f ca="1">IF(D814&lt;&gt;"",C814*$H$9/24,"")</f>
        <v/>
      </c>
      <c r="F814" s="33" t="str">
        <f ca="1">IF(E814&lt;&gt;"",F813*(1+$H$11-$H$13)^YEARFRAC(B813,B814,1)+D814+E814,"")</f>
        <v/>
      </c>
      <c r="G814" s="33" t="str">
        <f ca="1">IF(E814&lt;&gt;"",F813*((1+$H$11)^YEARFRAC(B813,B814,1)-(1+$H$11-$H$13)^YEARFRAC(B813,B814,1)),"")</f>
        <v/>
      </c>
      <c r="I814" s="30" t="str">
        <f ca="1">IFERROR(IF(YEARFRAC($I$28,DATE(YEAR(I813),MONTH(I813)+1,1))&gt;$H$17,"",DATE(YEAR(I813),MONTH(I813)+1,1)),"")</f>
        <v/>
      </c>
      <c r="J814" s="33" t="str">
        <f ca="1">IF(I814&lt;&gt;"",(J813-K813)*(1+($H$12-$H$13)/12),"")</f>
        <v/>
      </c>
      <c r="K814" s="33" t="str">
        <f ca="1">IF(J814&lt;&gt;"",-PMT(($H$12-$H$13)/12,12*$H$17,$J$28,0,1),"")</f>
        <v/>
      </c>
      <c r="L814" s="33" t="str">
        <f ca="1">IF(K814&lt;&gt;"",J814*$H$13/12,"")</f>
        <v/>
      </c>
    </row>
    <row r="815" spans="2:12" x14ac:dyDescent="0.3">
      <c r="B815" s="30" t="str">
        <f ca="1">IFERROR(IF(YEARFRAC($B$28,IF(DATE(YEAR(B814),MONTH(B814),15)&gt;B814,DATE(YEAR(B814),MONTH(B814),15),DATE(YEAR(B814),MONTH(B814)+1,1)))&gt;$H$16,"",IF(DATE(YEAR(B814),MONTH(B814),15)&gt;B814,DATE(YEAR(B814),MONTH(B814),15),DATE(YEAR(B814),MONTH(B814)+1,1))),"")</f>
        <v/>
      </c>
      <c r="C815" s="33" t="str">
        <f ca="1">IF(B815&lt;&gt;"",IF(AND(MONTH(B815)=1,DAY(B815)=1),C814*(1+$H$10),C814),"")</f>
        <v/>
      </c>
      <c r="D815" s="33" t="str">
        <f ca="1">IF(C815&lt;&gt;"",C815*$H$8/24,"")</f>
        <v/>
      </c>
      <c r="E815" s="33" t="str">
        <f ca="1">IF(D815&lt;&gt;"",C815*$H$9/24,"")</f>
        <v/>
      </c>
      <c r="F815" s="33" t="str">
        <f ca="1">IF(E815&lt;&gt;"",F814*(1+$H$11-$H$13)^YEARFRAC(B814,B815,1)+D815+E815,"")</f>
        <v/>
      </c>
      <c r="G815" s="33" t="str">
        <f ca="1">IF(E815&lt;&gt;"",F814*((1+$H$11)^YEARFRAC(B814,B815,1)-(1+$H$11-$H$13)^YEARFRAC(B814,B815,1)),"")</f>
        <v/>
      </c>
      <c r="I815" s="30" t="str">
        <f ca="1">IFERROR(IF(YEARFRAC($I$28,DATE(YEAR(I814),MONTH(I814)+1,1))&gt;$H$17,"",DATE(YEAR(I814),MONTH(I814)+1,1)),"")</f>
        <v/>
      </c>
      <c r="J815" s="33" t="str">
        <f ca="1">IF(I815&lt;&gt;"",(J814-K814)*(1+($H$12-$H$13)/12),"")</f>
        <v/>
      </c>
      <c r="K815" s="33" t="str">
        <f ca="1">IF(J815&lt;&gt;"",-PMT(($H$12-$H$13)/12,12*$H$17,$J$28,0,1),"")</f>
        <v/>
      </c>
      <c r="L815" s="33" t="str">
        <f ca="1">IF(K815&lt;&gt;"",J815*$H$13/12,"")</f>
        <v/>
      </c>
    </row>
    <row r="816" spans="2:12" x14ac:dyDescent="0.3">
      <c r="B816" s="30" t="str">
        <f ca="1">IFERROR(IF(YEARFRAC($B$28,IF(DATE(YEAR(B815),MONTH(B815),15)&gt;B815,DATE(YEAR(B815),MONTH(B815),15),DATE(YEAR(B815),MONTH(B815)+1,1)))&gt;$H$16,"",IF(DATE(YEAR(B815),MONTH(B815),15)&gt;B815,DATE(YEAR(B815),MONTH(B815),15),DATE(YEAR(B815),MONTH(B815)+1,1))),"")</f>
        <v/>
      </c>
      <c r="C816" s="33" t="str">
        <f ca="1">IF(B816&lt;&gt;"",IF(AND(MONTH(B816)=1,DAY(B816)=1),C815*(1+$H$10),C815),"")</f>
        <v/>
      </c>
      <c r="D816" s="33" t="str">
        <f ca="1">IF(C816&lt;&gt;"",C816*$H$8/24,"")</f>
        <v/>
      </c>
      <c r="E816" s="33" t="str">
        <f ca="1">IF(D816&lt;&gt;"",C816*$H$9/24,"")</f>
        <v/>
      </c>
      <c r="F816" s="33" t="str">
        <f ca="1">IF(E816&lt;&gt;"",F815*(1+$H$11-$H$13)^YEARFRAC(B815,B816,1)+D816+E816,"")</f>
        <v/>
      </c>
      <c r="G816" s="33" t="str">
        <f ca="1">IF(E816&lt;&gt;"",F815*((1+$H$11)^YEARFRAC(B815,B816,1)-(1+$H$11-$H$13)^YEARFRAC(B815,B816,1)),"")</f>
        <v/>
      </c>
      <c r="I816" s="30" t="str">
        <f ca="1">IFERROR(IF(YEARFRAC($I$28,DATE(YEAR(I815),MONTH(I815)+1,1))&gt;$H$17,"",DATE(YEAR(I815),MONTH(I815)+1,1)),"")</f>
        <v/>
      </c>
      <c r="J816" s="33" t="str">
        <f ca="1">IF(I816&lt;&gt;"",(J815-K815)*(1+($H$12-$H$13)/12),"")</f>
        <v/>
      </c>
      <c r="K816" s="33" t="str">
        <f ca="1">IF(J816&lt;&gt;"",-PMT(($H$12-$H$13)/12,12*$H$17,$J$28,0,1),"")</f>
        <v/>
      </c>
      <c r="L816" s="33" t="str">
        <f ca="1">IF(K816&lt;&gt;"",J816*$H$13/12,"")</f>
        <v/>
      </c>
    </row>
    <row r="817" spans="2:12" x14ac:dyDescent="0.3">
      <c r="B817" s="30" t="str">
        <f ca="1">IFERROR(IF(YEARFRAC($B$28,IF(DATE(YEAR(B816),MONTH(B816),15)&gt;B816,DATE(YEAR(B816),MONTH(B816),15),DATE(YEAR(B816),MONTH(B816)+1,1)))&gt;$H$16,"",IF(DATE(YEAR(B816),MONTH(B816),15)&gt;B816,DATE(YEAR(B816),MONTH(B816),15),DATE(YEAR(B816),MONTH(B816)+1,1))),"")</f>
        <v/>
      </c>
      <c r="C817" s="33" t="str">
        <f ca="1">IF(B817&lt;&gt;"",IF(AND(MONTH(B817)=1,DAY(B817)=1),C816*(1+$H$10),C816),"")</f>
        <v/>
      </c>
      <c r="D817" s="33" t="str">
        <f ca="1">IF(C817&lt;&gt;"",C817*$H$8/24,"")</f>
        <v/>
      </c>
      <c r="E817" s="33" t="str">
        <f ca="1">IF(D817&lt;&gt;"",C817*$H$9/24,"")</f>
        <v/>
      </c>
      <c r="F817" s="33" t="str">
        <f ca="1">IF(E817&lt;&gt;"",F816*(1+$H$11-$H$13)^YEARFRAC(B816,B817,1)+D817+E817,"")</f>
        <v/>
      </c>
      <c r="G817" s="33" t="str">
        <f ca="1">IF(E817&lt;&gt;"",F816*((1+$H$11)^YEARFRAC(B816,B817,1)-(1+$H$11-$H$13)^YEARFRAC(B816,B817,1)),"")</f>
        <v/>
      </c>
      <c r="I817" s="30" t="str">
        <f ca="1">IFERROR(IF(YEARFRAC($I$28,DATE(YEAR(I816),MONTH(I816)+1,1))&gt;$H$17,"",DATE(YEAR(I816),MONTH(I816)+1,1)),"")</f>
        <v/>
      </c>
      <c r="J817" s="33" t="str">
        <f ca="1">IF(I817&lt;&gt;"",(J816-K816)*(1+($H$12-$H$13)/12),"")</f>
        <v/>
      </c>
      <c r="K817" s="33" t="str">
        <f ca="1">IF(J817&lt;&gt;"",-PMT(($H$12-$H$13)/12,12*$H$17,$J$28,0,1),"")</f>
        <v/>
      </c>
      <c r="L817" s="33" t="str">
        <f ca="1">IF(K817&lt;&gt;"",J817*$H$13/12,"")</f>
        <v/>
      </c>
    </row>
    <row r="818" spans="2:12" x14ac:dyDescent="0.3">
      <c r="B818" s="30" t="str">
        <f ca="1">IFERROR(IF(YEARFRAC($B$28,IF(DATE(YEAR(B817),MONTH(B817),15)&gt;B817,DATE(YEAR(B817),MONTH(B817),15),DATE(YEAR(B817),MONTH(B817)+1,1)))&gt;$H$16,"",IF(DATE(YEAR(B817),MONTH(B817),15)&gt;B817,DATE(YEAR(B817),MONTH(B817),15),DATE(YEAR(B817),MONTH(B817)+1,1))),"")</f>
        <v/>
      </c>
      <c r="C818" s="33" t="str">
        <f ca="1">IF(B818&lt;&gt;"",IF(AND(MONTH(B818)=1,DAY(B818)=1),C817*(1+$H$10),C817),"")</f>
        <v/>
      </c>
      <c r="D818" s="33" t="str">
        <f ca="1">IF(C818&lt;&gt;"",C818*$H$8/24,"")</f>
        <v/>
      </c>
      <c r="E818" s="33" t="str">
        <f ca="1">IF(D818&lt;&gt;"",C818*$H$9/24,"")</f>
        <v/>
      </c>
      <c r="F818" s="33" t="str">
        <f ca="1">IF(E818&lt;&gt;"",F817*(1+$H$11-$H$13)^YEARFRAC(B817,B818,1)+D818+E818,"")</f>
        <v/>
      </c>
      <c r="G818" s="33" t="str">
        <f ca="1">IF(E818&lt;&gt;"",F817*((1+$H$11)^YEARFRAC(B817,B818,1)-(1+$H$11-$H$13)^YEARFRAC(B817,B818,1)),"")</f>
        <v/>
      </c>
      <c r="I818" s="30" t="str">
        <f ca="1">IFERROR(IF(YEARFRAC($I$28,DATE(YEAR(I817),MONTH(I817)+1,1))&gt;$H$17,"",DATE(YEAR(I817),MONTH(I817)+1,1)),"")</f>
        <v/>
      </c>
      <c r="J818" s="33" t="str">
        <f ca="1">IF(I818&lt;&gt;"",(J817-K817)*(1+($H$12-$H$13)/12),"")</f>
        <v/>
      </c>
      <c r="K818" s="33" t="str">
        <f ca="1">IF(J818&lt;&gt;"",-PMT(($H$12-$H$13)/12,12*$H$17,$J$28,0,1),"")</f>
        <v/>
      </c>
      <c r="L818" s="33" t="str">
        <f ca="1">IF(K818&lt;&gt;"",J818*$H$13/12,"")</f>
        <v/>
      </c>
    </row>
    <row r="819" spans="2:12" x14ac:dyDescent="0.3">
      <c r="B819" s="30" t="str">
        <f ca="1">IFERROR(IF(YEARFRAC($B$28,IF(DATE(YEAR(B818),MONTH(B818),15)&gt;B818,DATE(YEAR(B818),MONTH(B818),15),DATE(YEAR(B818),MONTH(B818)+1,1)))&gt;$H$16,"",IF(DATE(YEAR(B818),MONTH(B818),15)&gt;B818,DATE(YEAR(B818),MONTH(B818),15),DATE(YEAR(B818),MONTH(B818)+1,1))),"")</f>
        <v/>
      </c>
      <c r="C819" s="33" t="str">
        <f ca="1">IF(B819&lt;&gt;"",IF(AND(MONTH(B819)=1,DAY(B819)=1),C818*(1+$H$10),C818),"")</f>
        <v/>
      </c>
      <c r="D819" s="33" t="str">
        <f ca="1">IF(C819&lt;&gt;"",C819*$H$8/24,"")</f>
        <v/>
      </c>
      <c r="E819" s="33" t="str">
        <f ca="1">IF(D819&lt;&gt;"",C819*$H$9/24,"")</f>
        <v/>
      </c>
      <c r="F819" s="33" t="str">
        <f ca="1">IF(E819&lt;&gt;"",F818*(1+$H$11-$H$13)^YEARFRAC(B818,B819,1)+D819+E819,"")</f>
        <v/>
      </c>
      <c r="G819" s="33" t="str">
        <f ca="1">IF(E819&lt;&gt;"",F818*((1+$H$11)^YEARFRAC(B818,B819,1)-(1+$H$11-$H$13)^YEARFRAC(B818,B819,1)),"")</f>
        <v/>
      </c>
      <c r="I819" s="30" t="str">
        <f ca="1">IFERROR(IF(YEARFRAC($I$28,DATE(YEAR(I818),MONTH(I818)+1,1))&gt;$H$17,"",DATE(YEAR(I818),MONTH(I818)+1,1)),"")</f>
        <v/>
      </c>
      <c r="J819" s="33" t="str">
        <f ca="1">IF(I819&lt;&gt;"",(J818-K818)*(1+($H$12-$H$13)/12),"")</f>
        <v/>
      </c>
      <c r="K819" s="33" t="str">
        <f ca="1">IF(J819&lt;&gt;"",-PMT(($H$12-$H$13)/12,12*$H$17,$J$28,0,1),"")</f>
        <v/>
      </c>
      <c r="L819" s="33" t="str">
        <f ca="1">IF(K819&lt;&gt;"",J819*$H$13/12,"")</f>
        <v/>
      </c>
    </row>
    <row r="820" spans="2:12" x14ac:dyDescent="0.3">
      <c r="B820" s="30" t="str">
        <f ca="1">IFERROR(IF(YEARFRAC($B$28,IF(DATE(YEAR(B819),MONTH(B819),15)&gt;B819,DATE(YEAR(B819),MONTH(B819),15),DATE(YEAR(B819),MONTH(B819)+1,1)))&gt;$H$16,"",IF(DATE(YEAR(B819),MONTH(B819),15)&gt;B819,DATE(YEAR(B819),MONTH(B819),15),DATE(YEAR(B819),MONTH(B819)+1,1))),"")</f>
        <v/>
      </c>
      <c r="C820" s="33" t="str">
        <f ca="1">IF(B820&lt;&gt;"",IF(AND(MONTH(B820)=1,DAY(B820)=1),C819*(1+$H$10),C819),"")</f>
        <v/>
      </c>
      <c r="D820" s="33" t="str">
        <f ca="1">IF(C820&lt;&gt;"",C820*$H$8/24,"")</f>
        <v/>
      </c>
      <c r="E820" s="33" t="str">
        <f ca="1">IF(D820&lt;&gt;"",C820*$H$9/24,"")</f>
        <v/>
      </c>
      <c r="F820" s="33" t="str">
        <f ca="1">IF(E820&lt;&gt;"",F819*(1+$H$11-$H$13)^YEARFRAC(B819,B820,1)+D820+E820,"")</f>
        <v/>
      </c>
      <c r="G820" s="33" t="str">
        <f ca="1">IF(E820&lt;&gt;"",F819*((1+$H$11)^YEARFRAC(B819,B820,1)-(1+$H$11-$H$13)^YEARFRAC(B819,B820,1)),"")</f>
        <v/>
      </c>
      <c r="I820" s="30" t="str">
        <f ca="1">IFERROR(IF(YEARFRAC($I$28,DATE(YEAR(I819),MONTH(I819)+1,1))&gt;$H$17,"",DATE(YEAR(I819),MONTH(I819)+1,1)),"")</f>
        <v/>
      </c>
      <c r="J820" s="33" t="str">
        <f ca="1">IF(I820&lt;&gt;"",(J819-K819)*(1+($H$12-$H$13)/12),"")</f>
        <v/>
      </c>
      <c r="K820" s="33" t="str">
        <f ca="1">IF(J820&lt;&gt;"",-PMT(($H$12-$H$13)/12,12*$H$17,$J$28,0,1),"")</f>
        <v/>
      </c>
      <c r="L820" s="33" t="str">
        <f ca="1">IF(K820&lt;&gt;"",J820*$H$13/12,"")</f>
        <v/>
      </c>
    </row>
    <row r="821" spans="2:12" x14ac:dyDescent="0.3">
      <c r="B821" s="30" t="str">
        <f ca="1">IFERROR(IF(YEARFRAC($B$28,IF(DATE(YEAR(B820),MONTH(B820),15)&gt;B820,DATE(YEAR(B820),MONTH(B820),15),DATE(YEAR(B820),MONTH(B820)+1,1)))&gt;$H$16,"",IF(DATE(YEAR(B820),MONTH(B820),15)&gt;B820,DATE(YEAR(B820),MONTH(B820),15),DATE(YEAR(B820),MONTH(B820)+1,1))),"")</f>
        <v/>
      </c>
      <c r="C821" s="33" t="str">
        <f ca="1">IF(B821&lt;&gt;"",IF(AND(MONTH(B821)=1,DAY(B821)=1),C820*(1+$H$10),C820),"")</f>
        <v/>
      </c>
      <c r="D821" s="33" t="str">
        <f ca="1">IF(C821&lt;&gt;"",C821*$H$8/24,"")</f>
        <v/>
      </c>
      <c r="E821" s="33" t="str">
        <f ca="1">IF(D821&lt;&gt;"",C821*$H$9/24,"")</f>
        <v/>
      </c>
      <c r="F821" s="33" t="str">
        <f ca="1">IF(E821&lt;&gt;"",F820*(1+$H$11-$H$13)^YEARFRAC(B820,B821,1)+D821+E821,"")</f>
        <v/>
      </c>
      <c r="G821" s="33" t="str">
        <f ca="1">IF(E821&lt;&gt;"",F820*((1+$H$11)^YEARFRAC(B820,B821,1)-(1+$H$11-$H$13)^YEARFRAC(B820,B821,1)),"")</f>
        <v/>
      </c>
      <c r="I821" s="30" t="str">
        <f ca="1">IFERROR(IF(YEARFRAC($I$28,DATE(YEAR(I820),MONTH(I820)+1,1))&gt;$H$17,"",DATE(YEAR(I820),MONTH(I820)+1,1)),"")</f>
        <v/>
      </c>
      <c r="J821" s="33" t="str">
        <f ca="1">IF(I821&lt;&gt;"",(J820-K820)*(1+($H$12-$H$13)/12),"")</f>
        <v/>
      </c>
      <c r="K821" s="33" t="str">
        <f ca="1">IF(J821&lt;&gt;"",-PMT(($H$12-$H$13)/12,12*$H$17,$J$28,0,1),"")</f>
        <v/>
      </c>
      <c r="L821" s="33" t="str">
        <f ca="1">IF(K821&lt;&gt;"",J821*$H$13/12,"")</f>
        <v/>
      </c>
    </row>
    <row r="822" spans="2:12" x14ac:dyDescent="0.3">
      <c r="B822" s="30" t="str">
        <f ca="1">IFERROR(IF(YEARFRAC($B$28,IF(DATE(YEAR(B821),MONTH(B821),15)&gt;B821,DATE(YEAR(B821),MONTH(B821),15),DATE(YEAR(B821),MONTH(B821)+1,1)))&gt;$H$16,"",IF(DATE(YEAR(B821),MONTH(B821),15)&gt;B821,DATE(YEAR(B821),MONTH(B821),15),DATE(YEAR(B821),MONTH(B821)+1,1))),"")</f>
        <v/>
      </c>
      <c r="C822" s="33" t="str">
        <f ca="1">IF(B822&lt;&gt;"",IF(AND(MONTH(B822)=1,DAY(B822)=1),C821*(1+$H$10),C821),"")</f>
        <v/>
      </c>
      <c r="D822" s="33" t="str">
        <f ca="1">IF(C822&lt;&gt;"",C822*$H$8/24,"")</f>
        <v/>
      </c>
      <c r="E822" s="33" t="str">
        <f ca="1">IF(D822&lt;&gt;"",C822*$H$9/24,"")</f>
        <v/>
      </c>
      <c r="F822" s="33" t="str">
        <f ca="1">IF(E822&lt;&gt;"",F821*(1+$H$11-$H$13)^YEARFRAC(B821,B822,1)+D822+E822,"")</f>
        <v/>
      </c>
      <c r="G822" s="33" t="str">
        <f ca="1">IF(E822&lt;&gt;"",F821*((1+$H$11)^YEARFRAC(B821,B822,1)-(1+$H$11-$H$13)^YEARFRAC(B821,B822,1)),"")</f>
        <v/>
      </c>
      <c r="I822" s="30" t="str">
        <f ca="1">IFERROR(IF(YEARFRAC($I$28,DATE(YEAR(I821),MONTH(I821)+1,1))&gt;$H$17,"",DATE(YEAR(I821),MONTH(I821)+1,1)),"")</f>
        <v/>
      </c>
      <c r="J822" s="33" t="str">
        <f ca="1">IF(I822&lt;&gt;"",(J821-K821)*(1+($H$12-$H$13)/12),"")</f>
        <v/>
      </c>
      <c r="K822" s="33" t="str">
        <f ca="1">IF(J822&lt;&gt;"",-PMT(($H$12-$H$13)/12,12*$H$17,$J$28,0,1),"")</f>
        <v/>
      </c>
      <c r="L822" s="33" t="str">
        <f ca="1">IF(K822&lt;&gt;"",J822*$H$13/12,"")</f>
        <v/>
      </c>
    </row>
    <row r="823" spans="2:12" x14ac:dyDescent="0.3">
      <c r="B823" s="30" t="str">
        <f ca="1">IFERROR(IF(YEARFRAC($B$28,IF(DATE(YEAR(B822),MONTH(B822),15)&gt;B822,DATE(YEAR(B822),MONTH(B822),15),DATE(YEAR(B822),MONTH(B822)+1,1)))&gt;$H$16,"",IF(DATE(YEAR(B822),MONTH(B822),15)&gt;B822,DATE(YEAR(B822),MONTH(B822),15),DATE(YEAR(B822),MONTH(B822)+1,1))),"")</f>
        <v/>
      </c>
      <c r="C823" s="33" t="str">
        <f ca="1">IF(B823&lt;&gt;"",IF(AND(MONTH(B823)=1,DAY(B823)=1),C822*(1+$H$10),C822),"")</f>
        <v/>
      </c>
      <c r="D823" s="33" t="str">
        <f ca="1">IF(C823&lt;&gt;"",C823*$H$8/24,"")</f>
        <v/>
      </c>
      <c r="E823" s="33" t="str">
        <f ca="1">IF(D823&lt;&gt;"",C823*$H$9/24,"")</f>
        <v/>
      </c>
      <c r="F823" s="33" t="str">
        <f ca="1">IF(E823&lt;&gt;"",F822*(1+$H$11-$H$13)^YEARFRAC(B822,B823,1)+D823+E823,"")</f>
        <v/>
      </c>
      <c r="G823" s="33" t="str">
        <f ca="1">IF(E823&lt;&gt;"",F822*((1+$H$11)^YEARFRAC(B822,B823,1)-(1+$H$11-$H$13)^YEARFRAC(B822,B823,1)),"")</f>
        <v/>
      </c>
      <c r="I823" s="30" t="str">
        <f ca="1">IFERROR(IF(YEARFRAC($I$28,DATE(YEAR(I822),MONTH(I822)+1,1))&gt;$H$17,"",DATE(YEAR(I822),MONTH(I822)+1,1)),"")</f>
        <v/>
      </c>
      <c r="J823" s="33" t="str">
        <f ca="1">IF(I823&lt;&gt;"",(J822-K822)*(1+($H$12-$H$13)/12),"")</f>
        <v/>
      </c>
      <c r="K823" s="33" t="str">
        <f ca="1">IF(J823&lt;&gt;"",-PMT(($H$12-$H$13)/12,12*$H$17,$J$28,0,1),"")</f>
        <v/>
      </c>
      <c r="L823" s="33" t="str">
        <f ca="1">IF(K823&lt;&gt;"",J823*$H$13/12,"")</f>
        <v/>
      </c>
    </row>
    <row r="824" spans="2:12" x14ac:dyDescent="0.3">
      <c r="B824" s="30" t="str">
        <f ca="1">IFERROR(IF(YEARFRAC($B$28,IF(DATE(YEAR(B823),MONTH(B823),15)&gt;B823,DATE(YEAR(B823),MONTH(B823),15),DATE(YEAR(B823),MONTH(B823)+1,1)))&gt;$H$16,"",IF(DATE(YEAR(B823),MONTH(B823),15)&gt;B823,DATE(YEAR(B823),MONTH(B823),15),DATE(YEAR(B823),MONTH(B823)+1,1))),"")</f>
        <v/>
      </c>
      <c r="C824" s="33" t="str">
        <f ca="1">IF(B824&lt;&gt;"",IF(AND(MONTH(B824)=1,DAY(B824)=1),C823*(1+$H$10),C823),"")</f>
        <v/>
      </c>
      <c r="D824" s="33" t="str">
        <f ca="1">IF(C824&lt;&gt;"",C824*$H$8/24,"")</f>
        <v/>
      </c>
      <c r="E824" s="33" t="str">
        <f ca="1">IF(D824&lt;&gt;"",C824*$H$9/24,"")</f>
        <v/>
      </c>
      <c r="F824" s="33" t="str">
        <f ca="1">IF(E824&lt;&gt;"",F823*(1+$H$11-$H$13)^YEARFRAC(B823,B824,1)+D824+E824,"")</f>
        <v/>
      </c>
      <c r="G824" s="33" t="str">
        <f ca="1">IF(E824&lt;&gt;"",F823*((1+$H$11)^YEARFRAC(B823,B824,1)-(1+$H$11-$H$13)^YEARFRAC(B823,B824,1)),"")</f>
        <v/>
      </c>
      <c r="I824" s="30" t="str">
        <f ca="1">IFERROR(IF(YEARFRAC($I$28,DATE(YEAR(I823),MONTH(I823)+1,1))&gt;$H$17,"",DATE(YEAR(I823),MONTH(I823)+1,1)),"")</f>
        <v/>
      </c>
      <c r="J824" s="33" t="str">
        <f ca="1">IF(I824&lt;&gt;"",(J823-K823)*(1+($H$12-$H$13)/12),"")</f>
        <v/>
      </c>
      <c r="K824" s="33" t="str">
        <f ca="1">IF(J824&lt;&gt;"",-PMT(($H$12-$H$13)/12,12*$H$17,$J$28,0,1),"")</f>
        <v/>
      </c>
      <c r="L824" s="33" t="str">
        <f ca="1">IF(K824&lt;&gt;"",J824*$H$13/12,"")</f>
        <v/>
      </c>
    </row>
    <row r="825" spans="2:12" x14ac:dyDescent="0.3">
      <c r="B825" s="30" t="str">
        <f ca="1">IFERROR(IF(YEARFRAC($B$28,IF(DATE(YEAR(B824),MONTH(B824),15)&gt;B824,DATE(YEAR(B824),MONTH(B824),15),DATE(YEAR(B824),MONTH(B824)+1,1)))&gt;$H$16,"",IF(DATE(YEAR(B824),MONTH(B824),15)&gt;B824,DATE(YEAR(B824),MONTH(B824),15),DATE(YEAR(B824),MONTH(B824)+1,1))),"")</f>
        <v/>
      </c>
      <c r="C825" s="33" t="str">
        <f ca="1">IF(B825&lt;&gt;"",IF(AND(MONTH(B825)=1,DAY(B825)=1),C824*(1+$H$10),C824),"")</f>
        <v/>
      </c>
      <c r="D825" s="33" t="str">
        <f ca="1">IF(C825&lt;&gt;"",C825*$H$8/24,"")</f>
        <v/>
      </c>
      <c r="E825" s="33" t="str">
        <f ca="1">IF(D825&lt;&gt;"",C825*$H$9/24,"")</f>
        <v/>
      </c>
      <c r="F825" s="33" t="str">
        <f ca="1">IF(E825&lt;&gt;"",F824*(1+$H$11-$H$13)^YEARFRAC(B824,B825,1)+D825+E825,"")</f>
        <v/>
      </c>
      <c r="G825" s="33" t="str">
        <f ca="1">IF(E825&lt;&gt;"",F824*((1+$H$11)^YEARFRAC(B824,B825,1)-(1+$H$11-$H$13)^YEARFRAC(B824,B825,1)),"")</f>
        <v/>
      </c>
      <c r="I825" s="30" t="str">
        <f ca="1">IFERROR(IF(YEARFRAC($I$28,DATE(YEAR(I824),MONTH(I824)+1,1))&gt;$H$17,"",DATE(YEAR(I824),MONTH(I824)+1,1)),"")</f>
        <v/>
      </c>
      <c r="J825" s="33" t="str">
        <f ca="1">IF(I825&lt;&gt;"",(J824-K824)*(1+($H$12-$H$13)/12),"")</f>
        <v/>
      </c>
      <c r="K825" s="33" t="str">
        <f ca="1">IF(J825&lt;&gt;"",-PMT(($H$12-$H$13)/12,12*$H$17,$J$28,0,1),"")</f>
        <v/>
      </c>
      <c r="L825" s="33" t="str">
        <f ca="1">IF(K825&lt;&gt;"",J825*$H$13/12,"")</f>
        <v/>
      </c>
    </row>
    <row r="826" spans="2:12" x14ac:dyDescent="0.3">
      <c r="B826" s="30" t="str">
        <f ca="1">IFERROR(IF(YEARFRAC($B$28,IF(DATE(YEAR(B825),MONTH(B825),15)&gt;B825,DATE(YEAR(B825),MONTH(B825),15),DATE(YEAR(B825),MONTH(B825)+1,1)))&gt;$H$16,"",IF(DATE(YEAR(B825),MONTH(B825),15)&gt;B825,DATE(YEAR(B825),MONTH(B825),15),DATE(YEAR(B825),MONTH(B825)+1,1))),"")</f>
        <v/>
      </c>
      <c r="C826" s="33" t="str">
        <f ca="1">IF(B826&lt;&gt;"",IF(AND(MONTH(B826)=1,DAY(B826)=1),C825*(1+$H$10),C825),"")</f>
        <v/>
      </c>
      <c r="D826" s="33" t="str">
        <f ca="1">IF(C826&lt;&gt;"",C826*$H$8/24,"")</f>
        <v/>
      </c>
      <c r="E826" s="33" t="str">
        <f ca="1">IF(D826&lt;&gt;"",C826*$H$9/24,"")</f>
        <v/>
      </c>
      <c r="F826" s="33" t="str">
        <f ca="1">IF(E826&lt;&gt;"",F825*(1+$H$11-$H$13)^YEARFRAC(B825,B826,1)+D826+E826,"")</f>
        <v/>
      </c>
      <c r="G826" s="33" t="str">
        <f ca="1">IF(E826&lt;&gt;"",F825*((1+$H$11)^YEARFRAC(B825,B826,1)-(1+$H$11-$H$13)^YEARFRAC(B825,B826,1)),"")</f>
        <v/>
      </c>
      <c r="I826" s="30" t="str">
        <f ca="1">IFERROR(IF(YEARFRAC($I$28,DATE(YEAR(I825),MONTH(I825)+1,1))&gt;$H$17,"",DATE(YEAR(I825),MONTH(I825)+1,1)),"")</f>
        <v/>
      </c>
      <c r="J826" s="33" t="str">
        <f ca="1">IF(I826&lt;&gt;"",(J825-K825)*(1+($H$12-$H$13)/12),"")</f>
        <v/>
      </c>
      <c r="K826" s="33" t="str">
        <f ca="1">IF(J826&lt;&gt;"",-PMT(($H$12-$H$13)/12,12*$H$17,$J$28,0,1),"")</f>
        <v/>
      </c>
      <c r="L826" s="33" t="str">
        <f ca="1">IF(K826&lt;&gt;"",J826*$H$13/12,"")</f>
        <v/>
      </c>
    </row>
    <row r="827" spans="2:12" x14ac:dyDescent="0.3">
      <c r="B827" s="30" t="str">
        <f ca="1">IFERROR(IF(YEARFRAC($B$28,IF(DATE(YEAR(B826),MONTH(B826),15)&gt;B826,DATE(YEAR(B826),MONTH(B826),15),DATE(YEAR(B826),MONTH(B826)+1,1)))&gt;$H$16,"",IF(DATE(YEAR(B826),MONTH(B826),15)&gt;B826,DATE(YEAR(B826),MONTH(B826),15),DATE(YEAR(B826),MONTH(B826)+1,1))),"")</f>
        <v/>
      </c>
      <c r="C827" s="33" t="str">
        <f ca="1">IF(B827&lt;&gt;"",IF(AND(MONTH(B827)=1,DAY(B827)=1),C826*(1+$H$10),C826),"")</f>
        <v/>
      </c>
      <c r="D827" s="33" t="str">
        <f ca="1">IF(C827&lt;&gt;"",C827*$H$8/24,"")</f>
        <v/>
      </c>
      <c r="E827" s="33" t="str">
        <f ca="1">IF(D827&lt;&gt;"",C827*$H$9/24,"")</f>
        <v/>
      </c>
      <c r="F827" s="33" t="str">
        <f ca="1">IF(E827&lt;&gt;"",F826*(1+$H$11-$H$13)^YEARFRAC(B826,B827,1)+D827+E827,"")</f>
        <v/>
      </c>
      <c r="G827" s="33" t="str">
        <f ca="1">IF(E827&lt;&gt;"",F826*((1+$H$11)^YEARFRAC(B826,B827,1)-(1+$H$11-$H$13)^YEARFRAC(B826,B827,1)),"")</f>
        <v/>
      </c>
      <c r="I827" s="30" t="str">
        <f ca="1">IFERROR(IF(YEARFRAC($I$28,DATE(YEAR(I826),MONTH(I826)+1,1))&gt;$H$17,"",DATE(YEAR(I826),MONTH(I826)+1,1)),"")</f>
        <v/>
      </c>
      <c r="J827" s="33" t="str">
        <f ca="1">IF(I827&lt;&gt;"",(J826-K826)*(1+($H$12-$H$13)/12),"")</f>
        <v/>
      </c>
      <c r="K827" s="33" t="str">
        <f ca="1">IF(J827&lt;&gt;"",-PMT(($H$12-$H$13)/12,12*$H$17,$J$28,0,1),"")</f>
        <v/>
      </c>
      <c r="L827" s="33" t="str">
        <f ca="1">IF(K827&lt;&gt;"",J827*$H$13/12,"")</f>
        <v/>
      </c>
    </row>
    <row r="828" spans="2:12" x14ac:dyDescent="0.3">
      <c r="B828" s="30" t="str">
        <f ca="1">IFERROR(IF(YEARFRAC($B$28,IF(DATE(YEAR(B827),MONTH(B827),15)&gt;B827,DATE(YEAR(B827),MONTH(B827),15),DATE(YEAR(B827),MONTH(B827)+1,1)))&gt;$H$16,"",IF(DATE(YEAR(B827),MONTH(B827),15)&gt;B827,DATE(YEAR(B827),MONTH(B827),15),DATE(YEAR(B827),MONTH(B827)+1,1))),"")</f>
        <v/>
      </c>
      <c r="C828" s="33" t="str">
        <f ca="1">IF(B828&lt;&gt;"",IF(AND(MONTH(B828)=1,DAY(B828)=1),C827*(1+$H$10),C827),"")</f>
        <v/>
      </c>
      <c r="D828" s="33" t="str">
        <f ca="1">IF(C828&lt;&gt;"",C828*$H$8/24,"")</f>
        <v/>
      </c>
      <c r="E828" s="33" t="str">
        <f ca="1">IF(D828&lt;&gt;"",C828*$H$9/24,"")</f>
        <v/>
      </c>
      <c r="F828" s="33" t="str">
        <f ca="1">IF(E828&lt;&gt;"",F827*(1+$H$11-$H$13)^YEARFRAC(B827,B828,1)+D828+E828,"")</f>
        <v/>
      </c>
      <c r="G828" s="33" t="str">
        <f ca="1">IF(E828&lt;&gt;"",F827*((1+$H$11)^YEARFRAC(B827,B828,1)-(1+$H$11-$H$13)^YEARFRAC(B827,B828,1)),"")</f>
        <v/>
      </c>
      <c r="I828" s="30" t="str">
        <f ca="1">IFERROR(IF(YEARFRAC($I$28,DATE(YEAR(I827),MONTH(I827)+1,1))&gt;$H$17,"",DATE(YEAR(I827),MONTH(I827)+1,1)),"")</f>
        <v/>
      </c>
      <c r="J828" s="33" t="str">
        <f ca="1">IF(I828&lt;&gt;"",(J827-K827)*(1+($H$12-$H$13)/12),"")</f>
        <v/>
      </c>
      <c r="K828" s="33" t="str">
        <f ca="1">IF(J828&lt;&gt;"",-PMT(($H$12-$H$13)/12,12*$H$17,$J$28,0,1),"")</f>
        <v/>
      </c>
      <c r="L828" s="33" t="str">
        <f ca="1">IF(K828&lt;&gt;"",J828*$H$13/12,"")</f>
        <v/>
      </c>
    </row>
    <row r="829" spans="2:12" x14ac:dyDescent="0.3">
      <c r="B829" s="30" t="str">
        <f ca="1">IFERROR(IF(YEARFRAC($B$28,IF(DATE(YEAR(B828),MONTH(B828),15)&gt;B828,DATE(YEAR(B828),MONTH(B828),15),DATE(YEAR(B828),MONTH(B828)+1,1)))&gt;$H$16,"",IF(DATE(YEAR(B828),MONTH(B828),15)&gt;B828,DATE(YEAR(B828),MONTH(B828),15),DATE(YEAR(B828),MONTH(B828)+1,1))),"")</f>
        <v/>
      </c>
      <c r="C829" s="33" t="str">
        <f ca="1">IF(B829&lt;&gt;"",IF(AND(MONTH(B829)=1,DAY(B829)=1),C828*(1+$H$10),C828),"")</f>
        <v/>
      </c>
      <c r="D829" s="33" t="str">
        <f ca="1">IF(C829&lt;&gt;"",C829*$H$8/24,"")</f>
        <v/>
      </c>
      <c r="E829" s="33" t="str">
        <f ca="1">IF(D829&lt;&gt;"",C829*$H$9/24,"")</f>
        <v/>
      </c>
      <c r="F829" s="33" t="str">
        <f ca="1">IF(E829&lt;&gt;"",F828*(1+$H$11-$H$13)^YEARFRAC(B828,B829,1)+D829+E829,"")</f>
        <v/>
      </c>
      <c r="G829" s="33" t="str">
        <f ca="1">IF(E829&lt;&gt;"",F828*((1+$H$11)^YEARFRAC(B828,B829,1)-(1+$H$11-$H$13)^YEARFRAC(B828,B829,1)),"")</f>
        <v/>
      </c>
      <c r="I829" s="30" t="str">
        <f ca="1">IFERROR(IF(YEARFRAC($I$28,DATE(YEAR(I828),MONTH(I828)+1,1))&gt;$H$17,"",DATE(YEAR(I828),MONTH(I828)+1,1)),"")</f>
        <v/>
      </c>
      <c r="J829" s="33" t="str">
        <f ca="1">IF(I829&lt;&gt;"",(J828-K828)*(1+($H$12-$H$13)/12),"")</f>
        <v/>
      </c>
      <c r="K829" s="33" t="str">
        <f ca="1">IF(J829&lt;&gt;"",-PMT(($H$12-$H$13)/12,12*$H$17,$J$28,0,1),"")</f>
        <v/>
      </c>
      <c r="L829" s="33" t="str">
        <f ca="1">IF(K829&lt;&gt;"",J829*$H$13/12,"")</f>
        <v/>
      </c>
    </row>
    <row r="830" spans="2:12" x14ac:dyDescent="0.3">
      <c r="B830" s="30" t="str">
        <f ca="1">IFERROR(IF(YEARFRAC($B$28,IF(DATE(YEAR(B829),MONTH(B829),15)&gt;B829,DATE(YEAR(B829),MONTH(B829),15),DATE(YEAR(B829),MONTH(B829)+1,1)))&gt;$H$16,"",IF(DATE(YEAR(B829),MONTH(B829),15)&gt;B829,DATE(YEAR(B829),MONTH(B829),15),DATE(YEAR(B829),MONTH(B829)+1,1))),"")</f>
        <v/>
      </c>
      <c r="C830" s="33" t="str">
        <f ca="1">IF(B830&lt;&gt;"",IF(AND(MONTH(B830)=1,DAY(B830)=1),C829*(1+$H$10),C829),"")</f>
        <v/>
      </c>
      <c r="D830" s="33" t="str">
        <f ca="1">IF(C830&lt;&gt;"",C830*$H$8/24,"")</f>
        <v/>
      </c>
      <c r="E830" s="33" t="str">
        <f ca="1">IF(D830&lt;&gt;"",C830*$H$9/24,"")</f>
        <v/>
      </c>
      <c r="F830" s="33" t="str">
        <f ca="1">IF(E830&lt;&gt;"",F829*(1+$H$11-$H$13)^YEARFRAC(B829,B830,1)+D830+E830,"")</f>
        <v/>
      </c>
      <c r="G830" s="33" t="str">
        <f ca="1">IF(E830&lt;&gt;"",F829*((1+$H$11)^YEARFRAC(B829,B830,1)-(1+$H$11-$H$13)^YEARFRAC(B829,B830,1)),"")</f>
        <v/>
      </c>
      <c r="I830" s="30" t="str">
        <f ca="1">IFERROR(IF(YEARFRAC($I$28,DATE(YEAR(I829),MONTH(I829)+1,1))&gt;$H$17,"",DATE(YEAR(I829),MONTH(I829)+1,1)),"")</f>
        <v/>
      </c>
      <c r="J830" s="33" t="str">
        <f ca="1">IF(I830&lt;&gt;"",(J829-K829)*(1+($H$12-$H$13)/12),"")</f>
        <v/>
      </c>
      <c r="K830" s="33" t="str">
        <f ca="1">IF(J830&lt;&gt;"",-PMT(($H$12-$H$13)/12,12*$H$17,$J$28,0,1),"")</f>
        <v/>
      </c>
      <c r="L830" s="33" t="str">
        <f ca="1">IF(K830&lt;&gt;"",J830*$H$13/12,"")</f>
        <v/>
      </c>
    </row>
    <row r="831" spans="2:12" x14ac:dyDescent="0.3">
      <c r="B831" s="30" t="str">
        <f ca="1">IFERROR(IF(YEARFRAC($B$28,IF(DATE(YEAR(B830),MONTH(B830),15)&gt;B830,DATE(YEAR(B830),MONTH(B830),15),DATE(YEAR(B830),MONTH(B830)+1,1)))&gt;$H$16,"",IF(DATE(YEAR(B830),MONTH(B830),15)&gt;B830,DATE(YEAR(B830),MONTH(B830),15),DATE(YEAR(B830),MONTH(B830)+1,1))),"")</f>
        <v/>
      </c>
      <c r="C831" s="33" t="str">
        <f ca="1">IF(B831&lt;&gt;"",IF(AND(MONTH(B831)=1,DAY(B831)=1),C830*(1+$H$10),C830),"")</f>
        <v/>
      </c>
      <c r="D831" s="33" t="str">
        <f ca="1">IF(C831&lt;&gt;"",C831*$H$8/24,"")</f>
        <v/>
      </c>
      <c r="E831" s="33" t="str">
        <f ca="1">IF(D831&lt;&gt;"",C831*$H$9/24,"")</f>
        <v/>
      </c>
      <c r="F831" s="33" t="str">
        <f ca="1">IF(E831&lt;&gt;"",F830*(1+$H$11-$H$13)^YEARFRAC(B830,B831,1)+D831+E831,"")</f>
        <v/>
      </c>
      <c r="G831" s="33" t="str">
        <f ca="1">IF(E831&lt;&gt;"",F830*((1+$H$11)^YEARFRAC(B830,B831,1)-(1+$H$11-$H$13)^YEARFRAC(B830,B831,1)),"")</f>
        <v/>
      </c>
      <c r="I831" s="30" t="str">
        <f ca="1">IFERROR(IF(YEARFRAC($I$28,DATE(YEAR(I830),MONTH(I830)+1,1))&gt;$H$17,"",DATE(YEAR(I830),MONTH(I830)+1,1)),"")</f>
        <v/>
      </c>
      <c r="J831" s="33" t="str">
        <f ca="1">IF(I831&lt;&gt;"",(J830-K830)*(1+($H$12-$H$13)/12),"")</f>
        <v/>
      </c>
      <c r="K831" s="33" t="str">
        <f ca="1">IF(J831&lt;&gt;"",-PMT(($H$12-$H$13)/12,12*$H$17,$J$28,0,1),"")</f>
        <v/>
      </c>
      <c r="L831" s="33" t="str">
        <f ca="1">IF(K831&lt;&gt;"",J831*$H$13/12,"")</f>
        <v/>
      </c>
    </row>
    <row r="832" spans="2:12" x14ac:dyDescent="0.3">
      <c r="B832" s="30" t="str">
        <f ca="1">IFERROR(IF(YEARFRAC($B$28,IF(DATE(YEAR(B831),MONTH(B831),15)&gt;B831,DATE(YEAR(B831),MONTH(B831),15),DATE(YEAR(B831),MONTH(B831)+1,1)))&gt;$H$16,"",IF(DATE(YEAR(B831),MONTH(B831),15)&gt;B831,DATE(YEAR(B831),MONTH(B831),15),DATE(YEAR(B831),MONTH(B831)+1,1))),"")</f>
        <v/>
      </c>
      <c r="C832" s="33" t="str">
        <f ca="1">IF(B832&lt;&gt;"",IF(AND(MONTH(B832)=1,DAY(B832)=1),C831*(1+$H$10),C831),"")</f>
        <v/>
      </c>
      <c r="D832" s="33" t="str">
        <f ca="1">IF(C832&lt;&gt;"",C832*$H$8/24,"")</f>
        <v/>
      </c>
      <c r="E832" s="33" t="str">
        <f ca="1">IF(D832&lt;&gt;"",C832*$H$9/24,"")</f>
        <v/>
      </c>
      <c r="F832" s="33" t="str">
        <f ca="1">IF(E832&lt;&gt;"",F831*(1+$H$11-$H$13)^YEARFRAC(B831,B832,1)+D832+E832,"")</f>
        <v/>
      </c>
      <c r="G832" s="33" t="str">
        <f ca="1">IF(E832&lt;&gt;"",F831*((1+$H$11)^YEARFRAC(B831,B832,1)-(1+$H$11-$H$13)^YEARFRAC(B831,B832,1)),"")</f>
        <v/>
      </c>
      <c r="I832" s="30" t="str">
        <f ca="1">IFERROR(IF(YEARFRAC($I$28,DATE(YEAR(I831),MONTH(I831)+1,1))&gt;$H$17,"",DATE(YEAR(I831),MONTH(I831)+1,1)),"")</f>
        <v/>
      </c>
      <c r="J832" s="33" t="str">
        <f ca="1">IF(I832&lt;&gt;"",(J831-K831)*(1+($H$12-$H$13)/12),"")</f>
        <v/>
      </c>
      <c r="K832" s="33" t="str">
        <f ca="1">IF(J832&lt;&gt;"",-PMT(($H$12-$H$13)/12,12*$H$17,$J$28,0,1),"")</f>
        <v/>
      </c>
      <c r="L832" s="33" t="str">
        <f ca="1">IF(K832&lt;&gt;"",J832*$H$13/12,"")</f>
        <v/>
      </c>
    </row>
    <row r="833" spans="2:12" x14ac:dyDescent="0.3">
      <c r="B833" s="30" t="str">
        <f ca="1">IFERROR(IF(YEARFRAC($B$28,IF(DATE(YEAR(B832),MONTH(B832),15)&gt;B832,DATE(YEAR(B832),MONTH(B832),15),DATE(YEAR(B832),MONTH(B832)+1,1)))&gt;$H$16,"",IF(DATE(YEAR(B832),MONTH(B832),15)&gt;B832,DATE(YEAR(B832),MONTH(B832),15),DATE(YEAR(B832),MONTH(B832)+1,1))),"")</f>
        <v/>
      </c>
      <c r="C833" s="33" t="str">
        <f ca="1">IF(B833&lt;&gt;"",IF(AND(MONTH(B833)=1,DAY(B833)=1),C832*(1+$H$10),C832),"")</f>
        <v/>
      </c>
      <c r="D833" s="33" t="str">
        <f ca="1">IF(C833&lt;&gt;"",C833*$H$8/24,"")</f>
        <v/>
      </c>
      <c r="E833" s="33" t="str">
        <f ca="1">IF(D833&lt;&gt;"",C833*$H$9/24,"")</f>
        <v/>
      </c>
      <c r="F833" s="33" t="str">
        <f ca="1">IF(E833&lt;&gt;"",F832*(1+$H$11-$H$13)^YEARFRAC(B832,B833,1)+D833+E833,"")</f>
        <v/>
      </c>
      <c r="G833" s="33" t="str">
        <f ca="1">IF(E833&lt;&gt;"",F832*((1+$H$11)^YEARFRAC(B832,B833,1)-(1+$H$11-$H$13)^YEARFRAC(B832,B833,1)),"")</f>
        <v/>
      </c>
      <c r="I833" s="30" t="str">
        <f ca="1">IFERROR(IF(YEARFRAC($I$28,DATE(YEAR(I832),MONTH(I832)+1,1))&gt;$H$17,"",DATE(YEAR(I832),MONTH(I832)+1,1)),"")</f>
        <v/>
      </c>
      <c r="J833" s="33" t="str">
        <f ca="1">IF(I833&lt;&gt;"",(J832-K832)*(1+($H$12-$H$13)/12),"")</f>
        <v/>
      </c>
      <c r="K833" s="33" t="str">
        <f ca="1">IF(J833&lt;&gt;"",-PMT(($H$12-$H$13)/12,12*$H$17,$J$28,0,1),"")</f>
        <v/>
      </c>
      <c r="L833" s="33" t="str">
        <f ca="1">IF(K833&lt;&gt;"",J833*$H$13/12,"")</f>
        <v/>
      </c>
    </row>
    <row r="834" spans="2:12" x14ac:dyDescent="0.3">
      <c r="B834" s="30" t="str">
        <f ca="1">IFERROR(IF(YEARFRAC($B$28,IF(DATE(YEAR(B833),MONTH(B833),15)&gt;B833,DATE(YEAR(B833),MONTH(B833),15),DATE(YEAR(B833),MONTH(B833)+1,1)))&gt;$H$16,"",IF(DATE(YEAR(B833),MONTH(B833),15)&gt;B833,DATE(YEAR(B833),MONTH(B833),15),DATE(YEAR(B833),MONTH(B833)+1,1))),"")</f>
        <v/>
      </c>
      <c r="C834" s="33" t="str">
        <f ca="1">IF(B834&lt;&gt;"",IF(AND(MONTH(B834)=1,DAY(B834)=1),C833*(1+$H$10),C833),"")</f>
        <v/>
      </c>
      <c r="D834" s="33" t="str">
        <f ca="1">IF(C834&lt;&gt;"",C834*$H$8/24,"")</f>
        <v/>
      </c>
      <c r="E834" s="33" t="str">
        <f ca="1">IF(D834&lt;&gt;"",C834*$H$9/24,"")</f>
        <v/>
      </c>
      <c r="F834" s="33" t="str">
        <f ca="1">IF(E834&lt;&gt;"",F833*(1+$H$11-$H$13)^YEARFRAC(B833,B834,1)+D834+E834,"")</f>
        <v/>
      </c>
      <c r="G834" s="33" t="str">
        <f ca="1">IF(E834&lt;&gt;"",F833*((1+$H$11)^YEARFRAC(B833,B834,1)-(1+$H$11-$H$13)^YEARFRAC(B833,B834,1)),"")</f>
        <v/>
      </c>
      <c r="I834" s="30" t="str">
        <f ca="1">IFERROR(IF(YEARFRAC($I$28,DATE(YEAR(I833),MONTH(I833)+1,1))&gt;$H$17,"",DATE(YEAR(I833),MONTH(I833)+1,1)),"")</f>
        <v/>
      </c>
      <c r="J834" s="33" t="str">
        <f ca="1">IF(I834&lt;&gt;"",(J833-K833)*(1+($H$12-$H$13)/12),"")</f>
        <v/>
      </c>
      <c r="K834" s="33" t="str">
        <f ca="1">IF(J834&lt;&gt;"",-PMT(($H$12-$H$13)/12,12*$H$17,$J$28,0,1),"")</f>
        <v/>
      </c>
      <c r="L834" s="33" t="str">
        <f ca="1">IF(K834&lt;&gt;"",J834*$H$13/12,"")</f>
        <v/>
      </c>
    </row>
    <row r="835" spans="2:12" x14ac:dyDescent="0.3">
      <c r="B835" s="30" t="str">
        <f ca="1">IFERROR(IF(YEARFRAC($B$28,IF(DATE(YEAR(B834),MONTH(B834),15)&gt;B834,DATE(YEAR(B834),MONTH(B834),15),DATE(YEAR(B834),MONTH(B834)+1,1)))&gt;$H$16,"",IF(DATE(YEAR(B834),MONTH(B834),15)&gt;B834,DATE(YEAR(B834),MONTH(B834),15),DATE(YEAR(B834),MONTH(B834)+1,1))),"")</f>
        <v/>
      </c>
      <c r="C835" s="33" t="str">
        <f ca="1">IF(B835&lt;&gt;"",IF(AND(MONTH(B835)=1,DAY(B835)=1),C834*(1+$H$10),C834),"")</f>
        <v/>
      </c>
      <c r="D835" s="33" t="str">
        <f ca="1">IF(C835&lt;&gt;"",C835*$H$8/24,"")</f>
        <v/>
      </c>
      <c r="E835" s="33" t="str">
        <f ca="1">IF(D835&lt;&gt;"",C835*$H$9/24,"")</f>
        <v/>
      </c>
      <c r="F835" s="33" t="str">
        <f ca="1">IF(E835&lt;&gt;"",F834*(1+$H$11-$H$13)^YEARFRAC(B834,B835,1)+D835+E835,"")</f>
        <v/>
      </c>
      <c r="G835" s="33" t="str">
        <f ca="1">IF(E835&lt;&gt;"",F834*((1+$H$11)^YEARFRAC(B834,B835,1)-(1+$H$11-$H$13)^YEARFRAC(B834,B835,1)),"")</f>
        <v/>
      </c>
      <c r="I835" s="30" t="str">
        <f ca="1">IFERROR(IF(YEARFRAC($I$28,DATE(YEAR(I834),MONTH(I834)+1,1))&gt;$H$17,"",DATE(YEAR(I834),MONTH(I834)+1,1)),"")</f>
        <v/>
      </c>
      <c r="J835" s="33" t="str">
        <f ca="1">IF(I835&lt;&gt;"",(J834-K834)*(1+($H$12-$H$13)/12),"")</f>
        <v/>
      </c>
      <c r="K835" s="33" t="str">
        <f ca="1">IF(J835&lt;&gt;"",-PMT(($H$12-$H$13)/12,12*$H$17,$J$28,0,1),"")</f>
        <v/>
      </c>
      <c r="L835" s="33" t="str">
        <f ca="1">IF(K835&lt;&gt;"",J835*$H$13/12,"")</f>
        <v/>
      </c>
    </row>
    <row r="836" spans="2:12" x14ac:dyDescent="0.3">
      <c r="B836" s="30" t="str">
        <f ca="1">IFERROR(IF(YEARFRAC($B$28,IF(DATE(YEAR(B835),MONTH(B835),15)&gt;B835,DATE(YEAR(B835),MONTH(B835),15),DATE(YEAR(B835),MONTH(B835)+1,1)))&gt;$H$16,"",IF(DATE(YEAR(B835),MONTH(B835),15)&gt;B835,DATE(YEAR(B835),MONTH(B835),15),DATE(YEAR(B835),MONTH(B835)+1,1))),"")</f>
        <v/>
      </c>
      <c r="C836" s="33" t="str">
        <f ca="1">IF(B836&lt;&gt;"",IF(AND(MONTH(B836)=1,DAY(B836)=1),C835*(1+$H$10),C835),"")</f>
        <v/>
      </c>
      <c r="D836" s="33" t="str">
        <f ca="1">IF(C836&lt;&gt;"",C836*$H$8/24,"")</f>
        <v/>
      </c>
      <c r="E836" s="33" t="str">
        <f ca="1">IF(D836&lt;&gt;"",C836*$H$9/24,"")</f>
        <v/>
      </c>
      <c r="F836" s="33" t="str">
        <f ca="1">IF(E836&lt;&gt;"",F835*(1+$H$11-$H$13)^YEARFRAC(B835,B836,1)+D836+E836,"")</f>
        <v/>
      </c>
      <c r="G836" s="33" t="str">
        <f ca="1">IF(E836&lt;&gt;"",F835*((1+$H$11)^YEARFRAC(B835,B836,1)-(1+$H$11-$H$13)^YEARFRAC(B835,B836,1)),"")</f>
        <v/>
      </c>
      <c r="I836" s="30" t="str">
        <f ca="1">IFERROR(IF(YEARFRAC($I$28,DATE(YEAR(I835),MONTH(I835)+1,1))&gt;$H$17,"",DATE(YEAR(I835),MONTH(I835)+1,1)),"")</f>
        <v/>
      </c>
      <c r="J836" s="33" t="str">
        <f ca="1">IF(I836&lt;&gt;"",(J835-K835)*(1+($H$12-$H$13)/12),"")</f>
        <v/>
      </c>
      <c r="K836" s="33" t="str">
        <f ca="1">IF(J836&lt;&gt;"",-PMT(($H$12-$H$13)/12,12*$H$17,$J$28,0,1),"")</f>
        <v/>
      </c>
      <c r="L836" s="33" t="str">
        <f ca="1">IF(K836&lt;&gt;"",J836*$H$13/12,"")</f>
        <v/>
      </c>
    </row>
    <row r="837" spans="2:12" x14ac:dyDescent="0.3">
      <c r="B837" s="30" t="str">
        <f ca="1">IFERROR(IF(YEARFRAC($B$28,IF(DATE(YEAR(B836),MONTH(B836),15)&gt;B836,DATE(YEAR(B836),MONTH(B836),15),DATE(YEAR(B836),MONTH(B836)+1,1)))&gt;$H$16,"",IF(DATE(YEAR(B836),MONTH(B836),15)&gt;B836,DATE(YEAR(B836),MONTH(B836),15),DATE(YEAR(B836),MONTH(B836)+1,1))),"")</f>
        <v/>
      </c>
      <c r="C837" s="33" t="str">
        <f ca="1">IF(B837&lt;&gt;"",IF(AND(MONTH(B837)=1,DAY(B837)=1),C836*(1+$H$10),C836),"")</f>
        <v/>
      </c>
      <c r="D837" s="33" t="str">
        <f ca="1">IF(C837&lt;&gt;"",C837*$H$8/24,"")</f>
        <v/>
      </c>
      <c r="E837" s="33" t="str">
        <f ca="1">IF(D837&lt;&gt;"",C837*$H$9/24,"")</f>
        <v/>
      </c>
      <c r="F837" s="33" t="str">
        <f ca="1">IF(E837&lt;&gt;"",F836*(1+$H$11-$H$13)^YEARFRAC(B836,B837,1)+D837+E837,"")</f>
        <v/>
      </c>
      <c r="G837" s="33" t="str">
        <f ca="1">IF(E837&lt;&gt;"",F836*((1+$H$11)^YEARFRAC(B836,B837,1)-(1+$H$11-$H$13)^YEARFRAC(B836,B837,1)),"")</f>
        <v/>
      </c>
      <c r="I837" s="30" t="str">
        <f ca="1">IFERROR(IF(YEARFRAC($I$28,DATE(YEAR(I836),MONTH(I836)+1,1))&gt;$H$17,"",DATE(YEAR(I836),MONTH(I836)+1,1)),"")</f>
        <v/>
      </c>
      <c r="J837" s="33" t="str">
        <f ca="1">IF(I837&lt;&gt;"",(J836-K836)*(1+($H$12-$H$13)/12),"")</f>
        <v/>
      </c>
      <c r="K837" s="33" t="str">
        <f ca="1">IF(J837&lt;&gt;"",-PMT(($H$12-$H$13)/12,12*$H$17,$J$28,0,1),"")</f>
        <v/>
      </c>
      <c r="L837" s="33" t="str">
        <f ca="1">IF(K837&lt;&gt;"",J837*$H$13/12,"")</f>
        <v/>
      </c>
    </row>
    <row r="838" spans="2:12" x14ac:dyDescent="0.3">
      <c r="B838" s="30" t="str">
        <f ca="1">IFERROR(IF(YEARFRAC($B$28,IF(DATE(YEAR(B837),MONTH(B837),15)&gt;B837,DATE(YEAR(B837),MONTH(B837),15),DATE(YEAR(B837),MONTH(B837)+1,1)))&gt;$H$16,"",IF(DATE(YEAR(B837),MONTH(B837),15)&gt;B837,DATE(YEAR(B837),MONTH(B837),15),DATE(YEAR(B837),MONTH(B837)+1,1))),"")</f>
        <v/>
      </c>
      <c r="C838" s="33" t="str">
        <f ca="1">IF(B838&lt;&gt;"",IF(AND(MONTH(B838)=1,DAY(B838)=1),C837*(1+$H$10),C837),"")</f>
        <v/>
      </c>
      <c r="D838" s="33" t="str">
        <f ca="1">IF(C838&lt;&gt;"",C838*$H$8/24,"")</f>
        <v/>
      </c>
      <c r="E838" s="33" t="str">
        <f ca="1">IF(D838&lt;&gt;"",C838*$H$9/24,"")</f>
        <v/>
      </c>
      <c r="F838" s="33" t="str">
        <f ca="1">IF(E838&lt;&gt;"",F837*(1+$H$11-$H$13)^YEARFRAC(B837,B838,1)+D838+E838,"")</f>
        <v/>
      </c>
      <c r="G838" s="33" t="str">
        <f ca="1">IF(E838&lt;&gt;"",F837*((1+$H$11)^YEARFRAC(B837,B838,1)-(1+$H$11-$H$13)^YEARFRAC(B837,B838,1)),"")</f>
        <v/>
      </c>
      <c r="I838" s="30" t="str">
        <f ca="1">IFERROR(IF(YEARFRAC($I$28,DATE(YEAR(I837),MONTH(I837)+1,1))&gt;$H$17,"",DATE(YEAR(I837),MONTH(I837)+1,1)),"")</f>
        <v/>
      </c>
      <c r="J838" s="33" t="str">
        <f ca="1">IF(I838&lt;&gt;"",(J837-K837)*(1+($H$12-$H$13)/12),"")</f>
        <v/>
      </c>
      <c r="K838" s="33" t="str">
        <f ca="1">IF(J838&lt;&gt;"",-PMT(($H$12-$H$13)/12,12*$H$17,$J$28,0,1),"")</f>
        <v/>
      </c>
      <c r="L838" s="33" t="str">
        <f ca="1">IF(K838&lt;&gt;"",J838*$H$13/12,"")</f>
        <v/>
      </c>
    </row>
    <row r="839" spans="2:12" x14ac:dyDescent="0.3">
      <c r="B839" s="30" t="str">
        <f ca="1">IFERROR(IF(YEARFRAC($B$28,IF(DATE(YEAR(B838),MONTH(B838),15)&gt;B838,DATE(YEAR(B838),MONTH(B838),15),DATE(YEAR(B838),MONTH(B838)+1,1)))&gt;$H$16,"",IF(DATE(YEAR(B838),MONTH(B838),15)&gt;B838,DATE(YEAR(B838),MONTH(B838),15),DATE(YEAR(B838),MONTH(B838)+1,1))),"")</f>
        <v/>
      </c>
      <c r="C839" s="33" t="str">
        <f ca="1">IF(B839&lt;&gt;"",IF(AND(MONTH(B839)=1,DAY(B839)=1),C838*(1+$H$10),C838),"")</f>
        <v/>
      </c>
      <c r="D839" s="33" t="str">
        <f ca="1">IF(C839&lt;&gt;"",C839*$H$8/24,"")</f>
        <v/>
      </c>
      <c r="E839" s="33" t="str">
        <f ca="1">IF(D839&lt;&gt;"",C839*$H$9/24,"")</f>
        <v/>
      </c>
      <c r="F839" s="33" t="str">
        <f ca="1">IF(E839&lt;&gt;"",F838*(1+$H$11-$H$13)^YEARFRAC(B838,B839,1)+D839+E839,"")</f>
        <v/>
      </c>
      <c r="G839" s="33" t="str">
        <f ca="1">IF(E839&lt;&gt;"",F838*((1+$H$11)^YEARFRAC(B838,B839,1)-(1+$H$11-$H$13)^YEARFRAC(B838,B839,1)),"")</f>
        <v/>
      </c>
      <c r="I839" s="30" t="str">
        <f ca="1">IFERROR(IF(YEARFRAC($I$28,DATE(YEAR(I838),MONTH(I838)+1,1))&gt;$H$17,"",DATE(YEAR(I838),MONTH(I838)+1,1)),"")</f>
        <v/>
      </c>
      <c r="J839" s="33" t="str">
        <f ca="1">IF(I839&lt;&gt;"",(J838-K838)*(1+($H$12-$H$13)/12),"")</f>
        <v/>
      </c>
      <c r="K839" s="33" t="str">
        <f ca="1">IF(J839&lt;&gt;"",-PMT(($H$12-$H$13)/12,12*$H$17,$J$28,0,1),"")</f>
        <v/>
      </c>
      <c r="L839" s="33" t="str">
        <f ca="1">IF(K839&lt;&gt;"",J839*$H$13/12,"")</f>
        <v/>
      </c>
    </row>
    <row r="840" spans="2:12" x14ac:dyDescent="0.3">
      <c r="B840" s="30" t="str">
        <f ca="1">IFERROR(IF(YEARFRAC($B$28,IF(DATE(YEAR(B839),MONTH(B839),15)&gt;B839,DATE(YEAR(B839),MONTH(B839),15),DATE(YEAR(B839),MONTH(B839)+1,1)))&gt;$H$16,"",IF(DATE(YEAR(B839),MONTH(B839),15)&gt;B839,DATE(YEAR(B839),MONTH(B839),15),DATE(YEAR(B839),MONTH(B839)+1,1))),"")</f>
        <v/>
      </c>
      <c r="C840" s="33" t="str">
        <f ca="1">IF(B840&lt;&gt;"",IF(AND(MONTH(B840)=1,DAY(B840)=1),C839*(1+$H$10),C839),"")</f>
        <v/>
      </c>
      <c r="D840" s="33" t="str">
        <f ca="1">IF(C840&lt;&gt;"",C840*$H$8/24,"")</f>
        <v/>
      </c>
      <c r="E840" s="33" t="str">
        <f ca="1">IF(D840&lt;&gt;"",C840*$H$9/24,"")</f>
        <v/>
      </c>
      <c r="F840" s="33" t="str">
        <f ca="1">IF(E840&lt;&gt;"",F839*(1+$H$11-$H$13)^YEARFRAC(B839,B840,1)+D840+E840,"")</f>
        <v/>
      </c>
      <c r="G840" s="33" t="str">
        <f ca="1">IF(E840&lt;&gt;"",F839*((1+$H$11)^YEARFRAC(B839,B840,1)-(1+$H$11-$H$13)^YEARFRAC(B839,B840,1)),"")</f>
        <v/>
      </c>
      <c r="I840" s="30" t="str">
        <f ca="1">IFERROR(IF(YEARFRAC($I$28,DATE(YEAR(I839),MONTH(I839)+1,1))&gt;$H$17,"",DATE(YEAR(I839),MONTH(I839)+1,1)),"")</f>
        <v/>
      </c>
      <c r="J840" s="33" t="str">
        <f ca="1">IF(I840&lt;&gt;"",(J839-K839)*(1+($H$12-$H$13)/12),"")</f>
        <v/>
      </c>
      <c r="K840" s="33" t="str">
        <f ca="1">IF(J840&lt;&gt;"",-PMT(($H$12-$H$13)/12,12*$H$17,$J$28,0,1),"")</f>
        <v/>
      </c>
      <c r="L840" s="33" t="str">
        <f ca="1">IF(K840&lt;&gt;"",J840*$H$13/12,"")</f>
        <v/>
      </c>
    </row>
    <row r="841" spans="2:12" x14ac:dyDescent="0.3">
      <c r="B841" s="30" t="str">
        <f ca="1">IFERROR(IF(YEARFRAC($B$28,IF(DATE(YEAR(B840),MONTH(B840),15)&gt;B840,DATE(YEAR(B840),MONTH(B840),15),DATE(YEAR(B840),MONTH(B840)+1,1)))&gt;$H$16,"",IF(DATE(YEAR(B840),MONTH(B840),15)&gt;B840,DATE(YEAR(B840),MONTH(B840),15),DATE(YEAR(B840),MONTH(B840)+1,1))),"")</f>
        <v/>
      </c>
      <c r="C841" s="33" t="str">
        <f ca="1">IF(B841&lt;&gt;"",IF(AND(MONTH(B841)=1,DAY(B841)=1),C840*(1+$H$10),C840),"")</f>
        <v/>
      </c>
      <c r="D841" s="33" t="str">
        <f ca="1">IF(C841&lt;&gt;"",C841*$H$8/24,"")</f>
        <v/>
      </c>
      <c r="E841" s="33" t="str">
        <f ca="1">IF(D841&lt;&gt;"",C841*$H$9/24,"")</f>
        <v/>
      </c>
      <c r="F841" s="33" t="str">
        <f ca="1">IF(E841&lt;&gt;"",F840*(1+$H$11-$H$13)^YEARFRAC(B840,B841,1)+D841+E841,"")</f>
        <v/>
      </c>
      <c r="G841" s="33" t="str">
        <f ca="1">IF(E841&lt;&gt;"",F840*((1+$H$11)^YEARFRAC(B840,B841,1)-(1+$H$11-$H$13)^YEARFRAC(B840,B841,1)),"")</f>
        <v/>
      </c>
      <c r="I841" s="30" t="str">
        <f ca="1">IFERROR(IF(YEARFRAC($I$28,DATE(YEAR(I840),MONTH(I840)+1,1))&gt;$H$17,"",DATE(YEAR(I840),MONTH(I840)+1,1)),"")</f>
        <v/>
      </c>
      <c r="J841" s="33" t="str">
        <f ca="1">IF(I841&lt;&gt;"",(J840-K840)*(1+($H$12-$H$13)/12),"")</f>
        <v/>
      </c>
      <c r="K841" s="33" t="str">
        <f ca="1">IF(J841&lt;&gt;"",-PMT(($H$12-$H$13)/12,12*$H$17,$J$28,0,1),"")</f>
        <v/>
      </c>
      <c r="L841" s="33" t="str">
        <f ca="1">IF(K841&lt;&gt;"",J841*$H$13/12,"")</f>
        <v/>
      </c>
    </row>
    <row r="842" spans="2:12" x14ac:dyDescent="0.3">
      <c r="B842" s="30" t="str">
        <f ca="1">IFERROR(IF(YEARFRAC($B$28,IF(DATE(YEAR(B841),MONTH(B841),15)&gt;B841,DATE(YEAR(B841),MONTH(B841),15),DATE(YEAR(B841),MONTH(B841)+1,1)))&gt;$H$16,"",IF(DATE(YEAR(B841),MONTH(B841),15)&gt;B841,DATE(YEAR(B841),MONTH(B841),15),DATE(YEAR(B841),MONTH(B841)+1,1))),"")</f>
        <v/>
      </c>
      <c r="C842" s="33" t="str">
        <f ca="1">IF(B842&lt;&gt;"",IF(AND(MONTH(B842)=1,DAY(B842)=1),C841*(1+$H$10),C841),"")</f>
        <v/>
      </c>
      <c r="D842" s="33" t="str">
        <f ca="1">IF(C842&lt;&gt;"",C842*$H$8/24,"")</f>
        <v/>
      </c>
      <c r="E842" s="33" t="str">
        <f ca="1">IF(D842&lt;&gt;"",C842*$H$9/24,"")</f>
        <v/>
      </c>
      <c r="F842" s="33" t="str">
        <f ca="1">IF(E842&lt;&gt;"",F841*(1+$H$11-$H$13)^YEARFRAC(B841,B842,1)+D842+E842,"")</f>
        <v/>
      </c>
      <c r="G842" s="33" t="str">
        <f ca="1">IF(E842&lt;&gt;"",F841*((1+$H$11)^YEARFRAC(B841,B842,1)-(1+$H$11-$H$13)^YEARFRAC(B841,B842,1)),"")</f>
        <v/>
      </c>
      <c r="I842" s="30" t="str">
        <f ca="1">IFERROR(IF(YEARFRAC($I$28,DATE(YEAR(I841),MONTH(I841)+1,1))&gt;$H$17,"",DATE(YEAR(I841),MONTH(I841)+1,1)),"")</f>
        <v/>
      </c>
      <c r="J842" s="33" t="str">
        <f ca="1">IF(I842&lt;&gt;"",(J841-K841)*(1+($H$12-$H$13)/12),"")</f>
        <v/>
      </c>
      <c r="K842" s="33" t="str">
        <f ca="1">IF(J842&lt;&gt;"",-PMT(($H$12-$H$13)/12,12*$H$17,$J$28,0,1),"")</f>
        <v/>
      </c>
      <c r="L842" s="33" t="str">
        <f ca="1">IF(K842&lt;&gt;"",J842*$H$13/12,"")</f>
        <v/>
      </c>
    </row>
    <row r="843" spans="2:12" x14ac:dyDescent="0.3">
      <c r="B843" s="30" t="str">
        <f ca="1">IFERROR(IF(YEARFRAC($B$28,IF(DATE(YEAR(B842),MONTH(B842),15)&gt;B842,DATE(YEAR(B842),MONTH(B842),15),DATE(YEAR(B842),MONTH(B842)+1,1)))&gt;$H$16,"",IF(DATE(YEAR(B842),MONTH(B842),15)&gt;B842,DATE(YEAR(B842),MONTH(B842),15),DATE(YEAR(B842),MONTH(B842)+1,1))),"")</f>
        <v/>
      </c>
      <c r="C843" s="33" t="str">
        <f ca="1">IF(B843&lt;&gt;"",IF(AND(MONTH(B843)=1,DAY(B843)=1),C842*(1+$H$10),C842),"")</f>
        <v/>
      </c>
      <c r="D843" s="33" t="str">
        <f ca="1">IF(C843&lt;&gt;"",C843*$H$8/24,"")</f>
        <v/>
      </c>
      <c r="E843" s="33" t="str">
        <f ca="1">IF(D843&lt;&gt;"",C843*$H$9/24,"")</f>
        <v/>
      </c>
      <c r="F843" s="33" t="str">
        <f ca="1">IF(E843&lt;&gt;"",F842*(1+$H$11-$H$13)^YEARFRAC(B842,B843,1)+D843+E843,"")</f>
        <v/>
      </c>
      <c r="G843" s="33" t="str">
        <f ca="1">IF(E843&lt;&gt;"",F842*((1+$H$11)^YEARFRAC(B842,B843,1)-(1+$H$11-$H$13)^YEARFRAC(B842,B843,1)),"")</f>
        <v/>
      </c>
      <c r="I843" s="30" t="str">
        <f ca="1">IFERROR(IF(YEARFRAC($I$28,DATE(YEAR(I842),MONTH(I842)+1,1))&gt;$H$17,"",DATE(YEAR(I842),MONTH(I842)+1,1)),"")</f>
        <v/>
      </c>
      <c r="J843" s="33" t="str">
        <f ca="1">IF(I843&lt;&gt;"",(J842-K842)*(1+($H$12-$H$13)/12),"")</f>
        <v/>
      </c>
      <c r="K843" s="33" t="str">
        <f ca="1">IF(J843&lt;&gt;"",-PMT(($H$12-$H$13)/12,12*$H$17,$J$28,0,1),"")</f>
        <v/>
      </c>
      <c r="L843" s="33" t="str">
        <f ca="1">IF(K843&lt;&gt;"",J843*$H$13/12,"")</f>
        <v/>
      </c>
    </row>
    <row r="844" spans="2:12" x14ac:dyDescent="0.3">
      <c r="B844" s="30" t="str">
        <f ca="1">IFERROR(IF(YEARFRAC($B$28,IF(DATE(YEAR(B843),MONTH(B843),15)&gt;B843,DATE(YEAR(B843),MONTH(B843),15),DATE(YEAR(B843),MONTH(B843)+1,1)))&gt;$H$16,"",IF(DATE(YEAR(B843),MONTH(B843),15)&gt;B843,DATE(YEAR(B843),MONTH(B843),15),DATE(YEAR(B843),MONTH(B843)+1,1))),"")</f>
        <v/>
      </c>
      <c r="C844" s="33" t="str">
        <f ca="1">IF(B844&lt;&gt;"",IF(AND(MONTH(B844)=1,DAY(B844)=1),C843*(1+$H$10),C843),"")</f>
        <v/>
      </c>
      <c r="D844" s="33" t="str">
        <f ca="1">IF(C844&lt;&gt;"",C844*$H$8/24,"")</f>
        <v/>
      </c>
      <c r="E844" s="33" t="str">
        <f ca="1">IF(D844&lt;&gt;"",C844*$H$9/24,"")</f>
        <v/>
      </c>
      <c r="F844" s="33" t="str">
        <f ca="1">IF(E844&lt;&gt;"",F843*(1+$H$11-$H$13)^YEARFRAC(B843,B844,1)+D844+E844,"")</f>
        <v/>
      </c>
      <c r="G844" s="33" t="str">
        <f ca="1">IF(E844&lt;&gt;"",F843*((1+$H$11)^YEARFRAC(B843,B844,1)-(1+$H$11-$H$13)^YEARFRAC(B843,B844,1)),"")</f>
        <v/>
      </c>
      <c r="I844" s="30" t="str">
        <f ca="1">IFERROR(IF(YEARFRAC($I$28,DATE(YEAR(I843),MONTH(I843)+1,1))&gt;$H$17,"",DATE(YEAR(I843),MONTH(I843)+1,1)),"")</f>
        <v/>
      </c>
      <c r="J844" s="33" t="str">
        <f ca="1">IF(I844&lt;&gt;"",(J843-K843)*(1+($H$12-$H$13)/12),"")</f>
        <v/>
      </c>
      <c r="K844" s="33" t="str">
        <f ca="1">IF(J844&lt;&gt;"",-PMT(($H$12-$H$13)/12,12*$H$17,$J$28,0,1),"")</f>
        <v/>
      </c>
      <c r="L844" s="33" t="str">
        <f ca="1">IF(K844&lt;&gt;"",J844*$H$13/12,"")</f>
        <v/>
      </c>
    </row>
    <row r="845" spans="2:12" x14ac:dyDescent="0.3">
      <c r="B845" s="30" t="str">
        <f ca="1">IFERROR(IF(YEARFRAC($B$28,IF(DATE(YEAR(B844),MONTH(B844),15)&gt;B844,DATE(YEAR(B844),MONTH(B844),15),DATE(YEAR(B844),MONTH(B844)+1,1)))&gt;$H$16,"",IF(DATE(YEAR(B844),MONTH(B844),15)&gt;B844,DATE(YEAR(B844),MONTH(B844),15),DATE(YEAR(B844),MONTH(B844)+1,1))),"")</f>
        <v/>
      </c>
      <c r="C845" s="33" t="str">
        <f ca="1">IF(B845&lt;&gt;"",IF(AND(MONTH(B845)=1,DAY(B845)=1),C844*(1+$H$10),C844),"")</f>
        <v/>
      </c>
      <c r="D845" s="33" t="str">
        <f ca="1">IF(C845&lt;&gt;"",C845*$H$8/24,"")</f>
        <v/>
      </c>
      <c r="E845" s="33" t="str">
        <f ca="1">IF(D845&lt;&gt;"",C845*$H$9/24,"")</f>
        <v/>
      </c>
      <c r="F845" s="33" t="str">
        <f ca="1">IF(E845&lt;&gt;"",F844*(1+$H$11-$H$13)^YEARFRAC(B844,B845,1)+D845+E845,"")</f>
        <v/>
      </c>
      <c r="G845" s="33" t="str">
        <f ca="1">IF(E845&lt;&gt;"",F844*((1+$H$11)^YEARFRAC(B844,B845,1)-(1+$H$11-$H$13)^YEARFRAC(B844,B845,1)),"")</f>
        <v/>
      </c>
      <c r="I845" s="30" t="str">
        <f ca="1">IFERROR(IF(YEARFRAC($I$28,DATE(YEAR(I844),MONTH(I844)+1,1))&gt;$H$17,"",DATE(YEAR(I844),MONTH(I844)+1,1)),"")</f>
        <v/>
      </c>
      <c r="J845" s="33" t="str">
        <f ca="1">IF(I845&lt;&gt;"",(J844-K844)*(1+($H$12-$H$13)/12),"")</f>
        <v/>
      </c>
      <c r="K845" s="33" t="str">
        <f ca="1">IF(J845&lt;&gt;"",-PMT(($H$12-$H$13)/12,12*$H$17,$J$28,0,1),"")</f>
        <v/>
      </c>
      <c r="L845" s="33" t="str">
        <f ca="1">IF(K845&lt;&gt;"",J845*$H$13/12,"")</f>
        <v/>
      </c>
    </row>
    <row r="846" spans="2:12" x14ac:dyDescent="0.3">
      <c r="B846" s="30" t="str">
        <f ca="1">IFERROR(IF(YEARFRAC($B$28,IF(DATE(YEAR(B845),MONTH(B845),15)&gt;B845,DATE(YEAR(B845),MONTH(B845),15),DATE(YEAR(B845),MONTH(B845)+1,1)))&gt;$H$16,"",IF(DATE(YEAR(B845),MONTH(B845),15)&gt;B845,DATE(YEAR(B845),MONTH(B845),15),DATE(YEAR(B845),MONTH(B845)+1,1))),"")</f>
        <v/>
      </c>
      <c r="C846" s="33" t="str">
        <f ca="1">IF(B846&lt;&gt;"",IF(AND(MONTH(B846)=1,DAY(B846)=1),C845*(1+$H$10),C845),"")</f>
        <v/>
      </c>
      <c r="D846" s="33" t="str">
        <f ca="1">IF(C846&lt;&gt;"",C846*$H$8/24,"")</f>
        <v/>
      </c>
      <c r="E846" s="33" t="str">
        <f ca="1">IF(D846&lt;&gt;"",C846*$H$9/24,"")</f>
        <v/>
      </c>
      <c r="F846" s="33" t="str">
        <f ca="1">IF(E846&lt;&gt;"",F845*(1+$H$11-$H$13)^YEARFRAC(B845,B846,1)+D846+E846,"")</f>
        <v/>
      </c>
      <c r="G846" s="33" t="str">
        <f ca="1">IF(E846&lt;&gt;"",F845*((1+$H$11)^YEARFRAC(B845,B846,1)-(1+$H$11-$H$13)^YEARFRAC(B845,B846,1)),"")</f>
        <v/>
      </c>
      <c r="I846" s="30" t="str">
        <f ca="1">IFERROR(IF(YEARFRAC($I$28,DATE(YEAR(I845),MONTH(I845)+1,1))&gt;$H$17,"",DATE(YEAR(I845),MONTH(I845)+1,1)),"")</f>
        <v/>
      </c>
      <c r="J846" s="33" t="str">
        <f ca="1">IF(I846&lt;&gt;"",(J845-K845)*(1+($H$12-$H$13)/12),"")</f>
        <v/>
      </c>
      <c r="K846" s="33" t="str">
        <f ca="1">IF(J846&lt;&gt;"",-PMT(($H$12-$H$13)/12,12*$H$17,$J$28,0,1),"")</f>
        <v/>
      </c>
      <c r="L846" s="33" t="str">
        <f ca="1">IF(K846&lt;&gt;"",J846*$H$13/12,"")</f>
        <v/>
      </c>
    </row>
    <row r="847" spans="2:12" x14ac:dyDescent="0.3">
      <c r="B847" s="30" t="str">
        <f ca="1">IFERROR(IF(YEARFRAC($B$28,IF(DATE(YEAR(B846),MONTH(B846),15)&gt;B846,DATE(YEAR(B846),MONTH(B846),15),DATE(YEAR(B846),MONTH(B846)+1,1)))&gt;$H$16,"",IF(DATE(YEAR(B846),MONTH(B846),15)&gt;B846,DATE(YEAR(B846),MONTH(B846),15),DATE(YEAR(B846),MONTH(B846)+1,1))),"")</f>
        <v/>
      </c>
      <c r="C847" s="33" t="str">
        <f ca="1">IF(B847&lt;&gt;"",IF(AND(MONTH(B847)=1,DAY(B847)=1),C846*(1+$H$10),C846),"")</f>
        <v/>
      </c>
      <c r="D847" s="33" t="str">
        <f ca="1">IF(C847&lt;&gt;"",C847*$H$8/24,"")</f>
        <v/>
      </c>
      <c r="E847" s="33" t="str">
        <f ca="1">IF(D847&lt;&gt;"",C847*$H$9/24,"")</f>
        <v/>
      </c>
      <c r="F847" s="33" t="str">
        <f ca="1">IF(E847&lt;&gt;"",F846*(1+$H$11-$H$13)^YEARFRAC(B846,B847,1)+D847+E847,"")</f>
        <v/>
      </c>
      <c r="G847" s="33" t="str">
        <f ca="1">IF(E847&lt;&gt;"",F846*((1+$H$11)^YEARFRAC(B846,B847,1)-(1+$H$11-$H$13)^YEARFRAC(B846,B847,1)),"")</f>
        <v/>
      </c>
      <c r="I847" s="30" t="str">
        <f ca="1">IFERROR(IF(YEARFRAC($I$28,DATE(YEAR(I846),MONTH(I846)+1,1))&gt;$H$17,"",DATE(YEAR(I846),MONTH(I846)+1,1)),"")</f>
        <v/>
      </c>
      <c r="J847" s="33" t="str">
        <f ca="1">IF(I847&lt;&gt;"",(J846-K846)*(1+($H$12-$H$13)/12),"")</f>
        <v/>
      </c>
      <c r="K847" s="33" t="str">
        <f ca="1">IF(J847&lt;&gt;"",-PMT(($H$12-$H$13)/12,12*$H$17,$J$28,0,1),"")</f>
        <v/>
      </c>
      <c r="L847" s="33" t="str">
        <f ca="1">IF(K847&lt;&gt;"",J847*$H$13/12,"")</f>
        <v/>
      </c>
    </row>
    <row r="848" spans="2:12" x14ac:dyDescent="0.3">
      <c r="B848" s="30" t="str">
        <f ca="1">IFERROR(IF(YEARFRAC($B$28,IF(DATE(YEAR(B847),MONTH(B847),15)&gt;B847,DATE(YEAR(B847),MONTH(B847),15),DATE(YEAR(B847),MONTH(B847)+1,1)))&gt;$H$16,"",IF(DATE(YEAR(B847),MONTH(B847),15)&gt;B847,DATE(YEAR(B847),MONTH(B847),15),DATE(YEAR(B847),MONTH(B847)+1,1))),"")</f>
        <v/>
      </c>
      <c r="C848" s="33" t="str">
        <f ca="1">IF(B848&lt;&gt;"",IF(AND(MONTH(B848)=1,DAY(B848)=1),C847*(1+$H$10),C847),"")</f>
        <v/>
      </c>
      <c r="D848" s="33" t="str">
        <f ca="1">IF(C848&lt;&gt;"",C848*$H$8/24,"")</f>
        <v/>
      </c>
      <c r="E848" s="33" t="str">
        <f ca="1">IF(D848&lt;&gt;"",C848*$H$9/24,"")</f>
        <v/>
      </c>
      <c r="F848" s="33" t="str">
        <f ca="1">IF(E848&lt;&gt;"",F847*(1+$H$11-$H$13)^YEARFRAC(B847,B848,1)+D848+E848,"")</f>
        <v/>
      </c>
      <c r="G848" s="33" t="str">
        <f ca="1">IF(E848&lt;&gt;"",F847*((1+$H$11)^YEARFRAC(B847,B848,1)-(1+$H$11-$H$13)^YEARFRAC(B847,B848,1)),"")</f>
        <v/>
      </c>
      <c r="I848" s="30" t="str">
        <f ca="1">IFERROR(IF(YEARFRAC($I$28,DATE(YEAR(I847),MONTH(I847)+1,1))&gt;$H$17,"",DATE(YEAR(I847),MONTH(I847)+1,1)),"")</f>
        <v/>
      </c>
      <c r="J848" s="33" t="str">
        <f ca="1">IF(I848&lt;&gt;"",(J847-K847)*(1+($H$12-$H$13)/12),"")</f>
        <v/>
      </c>
      <c r="K848" s="33" t="str">
        <f ca="1">IF(J848&lt;&gt;"",-PMT(($H$12-$H$13)/12,12*$H$17,$J$28,0,1),"")</f>
        <v/>
      </c>
      <c r="L848" s="33" t="str">
        <f ca="1">IF(K848&lt;&gt;"",J848*$H$13/12,"")</f>
        <v/>
      </c>
    </row>
    <row r="849" spans="2:12" x14ac:dyDescent="0.3">
      <c r="B849" s="30" t="str">
        <f ca="1">IFERROR(IF(YEARFRAC($B$28,IF(DATE(YEAR(B848),MONTH(B848),15)&gt;B848,DATE(YEAR(B848),MONTH(B848),15),DATE(YEAR(B848),MONTH(B848)+1,1)))&gt;$H$16,"",IF(DATE(YEAR(B848),MONTH(B848),15)&gt;B848,DATE(YEAR(B848),MONTH(B848),15),DATE(YEAR(B848),MONTH(B848)+1,1))),"")</f>
        <v/>
      </c>
      <c r="C849" s="33" t="str">
        <f ca="1">IF(B849&lt;&gt;"",IF(AND(MONTH(B849)=1,DAY(B849)=1),C848*(1+$H$10),C848),"")</f>
        <v/>
      </c>
      <c r="D849" s="33" t="str">
        <f ca="1">IF(C849&lt;&gt;"",C849*$H$8/24,"")</f>
        <v/>
      </c>
      <c r="E849" s="33" t="str">
        <f ca="1">IF(D849&lt;&gt;"",C849*$H$9/24,"")</f>
        <v/>
      </c>
      <c r="F849" s="33" t="str">
        <f ca="1">IF(E849&lt;&gt;"",F848*(1+$H$11-$H$13)^YEARFRAC(B848,B849,1)+D849+E849,"")</f>
        <v/>
      </c>
      <c r="G849" s="33" t="str">
        <f ca="1">IF(E849&lt;&gt;"",F848*((1+$H$11)^YEARFRAC(B848,B849,1)-(1+$H$11-$H$13)^YEARFRAC(B848,B849,1)),"")</f>
        <v/>
      </c>
      <c r="I849" s="30" t="str">
        <f ca="1">IFERROR(IF(YEARFRAC($I$28,DATE(YEAR(I848),MONTH(I848)+1,1))&gt;$H$17,"",DATE(YEAR(I848),MONTH(I848)+1,1)),"")</f>
        <v/>
      </c>
      <c r="J849" s="33" t="str">
        <f ca="1">IF(I849&lt;&gt;"",(J848-K848)*(1+($H$12-$H$13)/12),"")</f>
        <v/>
      </c>
      <c r="K849" s="33" t="str">
        <f ca="1">IF(J849&lt;&gt;"",-PMT(($H$12-$H$13)/12,12*$H$17,$J$28,0,1),"")</f>
        <v/>
      </c>
      <c r="L849" s="33" t="str">
        <f ca="1">IF(K849&lt;&gt;"",J849*$H$13/12,"")</f>
        <v/>
      </c>
    </row>
    <row r="850" spans="2:12" x14ac:dyDescent="0.3">
      <c r="B850" s="30" t="str">
        <f ca="1">IFERROR(IF(YEARFRAC($B$28,IF(DATE(YEAR(B849),MONTH(B849),15)&gt;B849,DATE(YEAR(B849),MONTH(B849),15),DATE(YEAR(B849),MONTH(B849)+1,1)))&gt;$H$16,"",IF(DATE(YEAR(B849),MONTH(B849),15)&gt;B849,DATE(YEAR(B849),MONTH(B849),15),DATE(YEAR(B849),MONTH(B849)+1,1))),"")</f>
        <v/>
      </c>
      <c r="C850" s="33" t="str">
        <f ca="1">IF(B850&lt;&gt;"",IF(AND(MONTH(B850)=1,DAY(B850)=1),C849*(1+$H$10),C849),"")</f>
        <v/>
      </c>
      <c r="D850" s="33" t="str">
        <f ca="1">IF(C850&lt;&gt;"",C850*$H$8/24,"")</f>
        <v/>
      </c>
      <c r="E850" s="33" t="str">
        <f ca="1">IF(D850&lt;&gt;"",C850*$H$9/24,"")</f>
        <v/>
      </c>
      <c r="F850" s="33" t="str">
        <f ca="1">IF(E850&lt;&gt;"",F849*(1+$H$11-$H$13)^YEARFRAC(B849,B850,1)+D850+E850,"")</f>
        <v/>
      </c>
      <c r="G850" s="33" t="str">
        <f ca="1">IF(E850&lt;&gt;"",F849*((1+$H$11)^YEARFRAC(B849,B850,1)-(1+$H$11-$H$13)^YEARFRAC(B849,B850,1)),"")</f>
        <v/>
      </c>
      <c r="I850" s="30" t="str">
        <f ca="1">IFERROR(IF(YEARFRAC($I$28,DATE(YEAR(I849),MONTH(I849)+1,1))&gt;$H$17,"",DATE(YEAR(I849),MONTH(I849)+1,1)),"")</f>
        <v/>
      </c>
      <c r="J850" s="33" t="str">
        <f ca="1">IF(I850&lt;&gt;"",(J849-K849)*(1+($H$12-$H$13)/12),"")</f>
        <v/>
      </c>
      <c r="K850" s="33" t="str">
        <f ca="1">IF(J850&lt;&gt;"",-PMT(($H$12-$H$13)/12,12*$H$17,$J$28,0,1),"")</f>
        <v/>
      </c>
      <c r="L850" s="33" t="str">
        <f ca="1">IF(K850&lt;&gt;"",J850*$H$13/12,"")</f>
        <v/>
      </c>
    </row>
    <row r="851" spans="2:12" x14ac:dyDescent="0.3">
      <c r="B851" s="30" t="str">
        <f ca="1">IFERROR(IF(YEARFRAC($B$28,IF(DATE(YEAR(B850),MONTH(B850),15)&gt;B850,DATE(YEAR(B850),MONTH(B850),15),DATE(YEAR(B850),MONTH(B850)+1,1)))&gt;$H$16,"",IF(DATE(YEAR(B850),MONTH(B850),15)&gt;B850,DATE(YEAR(B850),MONTH(B850),15),DATE(YEAR(B850),MONTH(B850)+1,1))),"")</f>
        <v/>
      </c>
      <c r="C851" s="33" t="str">
        <f ca="1">IF(B851&lt;&gt;"",IF(AND(MONTH(B851)=1,DAY(B851)=1),C850*(1+$H$10),C850),"")</f>
        <v/>
      </c>
      <c r="D851" s="33" t="str">
        <f ca="1">IF(C851&lt;&gt;"",C851*$H$8/24,"")</f>
        <v/>
      </c>
      <c r="E851" s="33" t="str">
        <f ca="1">IF(D851&lt;&gt;"",C851*$H$9/24,"")</f>
        <v/>
      </c>
      <c r="F851" s="33" t="str">
        <f ca="1">IF(E851&lt;&gt;"",F850*(1+$H$11-$H$13)^YEARFRAC(B850,B851,1)+D851+E851,"")</f>
        <v/>
      </c>
      <c r="G851" s="33" t="str">
        <f ca="1">IF(E851&lt;&gt;"",F850*((1+$H$11)^YEARFRAC(B850,B851,1)-(1+$H$11-$H$13)^YEARFRAC(B850,B851,1)),"")</f>
        <v/>
      </c>
      <c r="I851" s="30" t="str">
        <f ca="1">IFERROR(IF(YEARFRAC($I$28,DATE(YEAR(I850),MONTH(I850)+1,1))&gt;$H$17,"",DATE(YEAR(I850),MONTH(I850)+1,1)),"")</f>
        <v/>
      </c>
      <c r="J851" s="33" t="str">
        <f ca="1">IF(I851&lt;&gt;"",(J850-K850)*(1+($H$12-$H$13)/12),"")</f>
        <v/>
      </c>
      <c r="K851" s="33" t="str">
        <f ca="1">IF(J851&lt;&gt;"",-PMT(($H$12-$H$13)/12,12*$H$17,$J$28,0,1),"")</f>
        <v/>
      </c>
      <c r="L851" s="33" t="str">
        <f ca="1">IF(K851&lt;&gt;"",J851*$H$13/12,"")</f>
        <v/>
      </c>
    </row>
    <row r="852" spans="2:12" x14ac:dyDescent="0.3">
      <c r="B852" s="30" t="str">
        <f ca="1">IFERROR(IF(YEARFRAC($B$28,IF(DATE(YEAR(B851),MONTH(B851),15)&gt;B851,DATE(YEAR(B851),MONTH(B851),15),DATE(YEAR(B851),MONTH(B851)+1,1)))&gt;$H$16,"",IF(DATE(YEAR(B851),MONTH(B851),15)&gt;B851,DATE(YEAR(B851),MONTH(B851),15),DATE(YEAR(B851),MONTH(B851)+1,1))),"")</f>
        <v/>
      </c>
      <c r="C852" s="33" t="str">
        <f ca="1">IF(B852&lt;&gt;"",IF(AND(MONTH(B852)=1,DAY(B852)=1),C851*(1+$H$10),C851),"")</f>
        <v/>
      </c>
      <c r="D852" s="33" t="str">
        <f ca="1">IF(C852&lt;&gt;"",C852*$H$8/24,"")</f>
        <v/>
      </c>
      <c r="E852" s="33" t="str">
        <f ca="1">IF(D852&lt;&gt;"",C852*$H$9/24,"")</f>
        <v/>
      </c>
      <c r="F852" s="33" t="str">
        <f ca="1">IF(E852&lt;&gt;"",F851*(1+$H$11-$H$13)^YEARFRAC(B851,B852,1)+D852+E852,"")</f>
        <v/>
      </c>
      <c r="G852" s="33" t="str">
        <f ca="1">IF(E852&lt;&gt;"",F851*((1+$H$11)^YEARFRAC(B851,B852,1)-(1+$H$11-$H$13)^YEARFRAC(B851,B852,1)),"")</f>
        <v/>
      </c>
      <c r="I852" s="30" t="str">
        <f ca="1">IFERROR(IF(YEARFRAC($I$28,DATE(YEAR(I851),MONTH(I851)+1,1))&gt;$H$17,"",DATE(YEAR(I851),MONTH(I851)+1,1)),"")</f>
        <v/>
      </c>
      <c r="J852" s="33" t="str">
        <f ca="1">IF(I852&lt;&gt;"",(J851-K851)*(1+($H$12-$H$13)/12),"")</f>
        <v/>
      </c>
      <c r="K852" s="33" t="str">
        <f ca="1">IF(J852&lt;&gt;"",-PMT(($H$12-$H$13)/12,12*$H$17,$J$28,0,1),"")</f>
        <v/>
      </c>
      <c r="L852" s="33" t="str">
        <f ca="1">IF(K852&lt;&gt;"",J852*$H$13/12,"")</f>
        <v/>
      </c>
    </row>
    <row r="853" spans="2:12" x14ac:dyDescent="0.3">
      <c r="B853" s="30" t="str">
        <f ca="1">IFERROR(IF(YEARFRAC($B$28,IF(DATE(YEAR(B852),MONTH(B852),15)&gt;B852,DATE(YEAR(B852),MONTH(B852),15),DATE(YEAR(B852),MONTH(B852)+1,1)))&gt;$H$16,"",IF(DATE(YEAR(B852),MONTH(B852),15)&gt;B852,DATE(YEAR(B852),MONTH(B852),15),DATE(YEAR(B852),MONTH(B852)+1,1))),"")</f>
        <v/>
      </c>
      <c r="C853" s="33" t="str">
        <f ca="1">IF(B853&lt;&gt;"",IF(AND(MONTH(B853)=1,DAY(B853)=1),C852*(1+$H$10),C852),"")</f>
        <v/>
      </c>
      <c r="D853" s="33" t="str">
        <f ca="1">IF(C853&lt;&gt;"",C853*$H$8/24,"")</f>
        <v/>
      </c>
      <c r="E853" s="33" t="str">
        <f ca="1">IF(D853&lt;&gt;"",C853*$H$9/24,"")</f>
        <v/>
      </c>
      <c r="F853" s="33" t="str">
        <f ca="1">IF(E853&lt;&gt;"",F852*(1+$H$11-$H$13)^YEARFRAC(B852,B853,1)+D853+E853,"")</f>
        <v/>
      </c>
      <c r="G853" s="33" t="str">
        <f ca="1">IF(E853&lt;&gt;"",F852*((1+$H$11)^YEARFRAC(B852,B853,1)-(1+$H$11-$H$13)^YEARFRAC(B852,B853,1)),"")</f>
        <v/>
      </c>
      <c r="I853" s="30" t="str">
        <f ca="1">IFERROR(IF(YEARFRAC($I$28,DATE(YEAR(I852),MONTH(I852)+1,1))&gt;$H$17,"",DATE(YEAR(I852),MONTH(I852)+1,1)),"")</f>
        <v/>
      </c>
      <c r="J853" s="33" t="str">
        <f ca="1">IF(I853&lt;&gt;"",(J852-K852)*(1+($H$12-$H$13)/12),"")</f>
        <v/>
      </c>
      <c r="K853" s="33" t="str">
        <f ca="1">IF(J853&lt;&gt;"",-PMT(($H$12-$H$13)/12,12*$H$17,$J$28,0,1),"")</f>
        <v/>
      </c>
      <c r="L853" s="33" t="str">
        <f ca="1">IF(K853&lt;&gt;"",J853*$H$13/12,"")</f>
        <v/>
      </c>
    </row>
    <row r="854" spans="2:12" x14ac:dyDescent="0.3">
      <c r="B854" s="30" t="str">
        <f ca="1">IFERROR(IF(YEARFRAC($B$28,IF(DATE(YEAR(B853),MONTH(B853),15)&gt;B853,DATE(YEAR(B853),MONTH(B853),15),DATE(YEAR(B853),MONTH(B853)+1,1)))&gt;$H$16,"",IF(DATE(YEAR(B853),MONTH(B853),15)&gt;B853,DATE(YEAR(B853),MONTH(B853),15),DATE(YEAR(B853),MONTH(B853)+1,1))),"")</f>
        <v/>
      </c>
      <c r="C854" s="33" t="str">
        <f ca="1">IF(B854&lt;&gt;"",IF(AND(MONTH(B854)=1,DAY(B854)=1),C853*(1+$H$10),C853),"")</f>
        <v/>
      </c>
      <c r="D854" s="33" t="str">
        <f ca="1">IF(C854&lt;&gt;"",C854*$H$8/24,"")</f>
        <v/>
      </c>
      <c r="E854" s="33" t="str">
        <f ca="1">IF(D854&lt;&gt;"",C854*$H$9/24,"")</f>
        <v/>
      </c>
      <c r="F854" s="33" t="str">
        <f ca="1">IF(E854&lt;&gt;"",F853*(1+$H$11-$H$13)^YEARFRAC(B853,B854,1)+D854+E854,"")</f>
        <v/>
      </c>
      <c r="G854" s="33" t="str">
        <f ca="1">IF(E854&lt;&gt;"",F853*((1+$H$11)^YEARFRAC(B853,B854,1)-(1+$H$11-$H$13)^YEARFRAC(B853,B854,1)),"")</f>
        <v/>
      </c>
      <c r="I854" s="30" t="str">
        <f ca="1">IFERROR(IF(YEARFRAC($I$28,DATE(YEAR(I853),MONTH(I853)+1,1))&gt;$H$17,"",DATE(YEAR(I853),MONTH(I853)+1,1)),"")</f>
        <v/>
      </c>
      <c r="J854" s="33" t="str">
        <f ca="1">IF(I854&lt;&gt;"",(J853-K853)*(1+($H$12-$H$13)/12),"")</f>
        <v/>
      </c>
      <c r="K854" s="33" t="str">
        <f ca="1">IF(J854&lt;&gt;"",-PMT(($H$12-$H$13)/12,12*$H$17,$J$28,0,1),"")</f>
        <v/>
      </c>
      <c r="L854" s="33" t="str">
        <f ca="1">IF(K854&lt;&gt;"",J854*$H$13/12,"")</f>
        <v/>
      </c>
    </row>
    <row r="855" spans="2:12" x14ac:dyDescent="0.3">
      <c r="B855" s="30" t="str">
        <f ca="1">IFERROR(IF(YEARFRAC($B$28,IF(DATE(YEAR(B854),MONTH(B854),15)&gt;B854,DATE(YEAR(B854),MONTH(B854),15),DATE(YEAR(B854),MONTH(B854)+1,1)))&gt;$H$16,"",IF(DATE(YEAR(B854),MONTH(B854),15)&gt;B854,DATE(YEAR(B854),MONTH(B854),15),DATE(YEAR(B854),MONTH(B854)+1,1))),"")</f>
        <v/>
      </c>
      <c r="C855" s="33" t="str">
        <f ca="1">IF(B855&lt;&gt;"",IF(AND(MONTH(B855)=1,DAY(B855)=1),C854*(1+$H$10),C854),"")</f>
        <v/>
      </c>
      <c r="D855" s="33" t="str">
        <f ca="1">IF(C855&lt;&gt;"",C855*$H$8/24,"")</f>
        <v/>
      </c>
      <c r="E855" s="33" t="str">
        <f ca="1">IF(D855&lt;&gt;"",C855*$H$9/24,"")</f>
        <v/>
      </c>
      <c r="F855" s="33" t="str">
        <f ca="1">IF(E855&lt;&gt;"",F854*(1+$H$11-$H$13)^YEARFRAC(B854,B855,1)+D855+E855,"")</f>
        <v/>
      </c>
      <c r="G855" s="33" t="str">
        <f ca="1">IF(E855&lt;&gt;"",F854*((1+$H$11)^YEARFRAC(B854,B855,1)-(1+$H$11-$H$13)^YEARFRAC(B854,B855,1)),"")</f>
        <v/>
      </c>
      <c r="I855" s="30" t="str">
        <f ca="1">IFERROR(IF(YEARFRAC($I$28,DATE(YEAR(I854),MONTH(I854)+1,1))&gt;$H$17,"",DATE(YEAR(I854),MONTH(I854)+1,1)),"")</f>
        <v/>
      </c>
      <c r="J855" s="33" t="str">
        <f ca="1">IF(I855&lt;&gt;"",(J854-K854)*(1+($H$12-$H$13)/12),"")</f>
        <v/>
      </c>
      <c r="K855" s="33" t="str">
        <f ca="1">IF(J855&lt;&gt;"",-PMT(($H$12-$H$13)/12,12*$H$17,$J$28,0,1),"")</f>
        <v/>
      </c>
      <c r="L855" s="33" t="str">
        <f ca="1">IF(K855&lt;&gt;"",J855*$H$13/12,"")</f>
        <v/>
      </c>
    </row>
    <row r="856" spans="2:12" x14ac:dyDescent="0.3">
      <c r="B856" s="30" t="str">
        <f ca="1">IFERROR(IF(YEARFRAC($B$28,IF(DATE(YEAR(B855),MONTH(B855),15)&gt;B855,DATE(YEAR(B855),MONTH(B855),15),DATE(YEAR(B855),MONTH(B855)+1,1)))&gt;$H$16,"",IF(DATE(YEAR(B855),MONTH(B855),15)&gt;B855,DATE(YEAR(B855),MONTH(B855),15),DATE(YEAR(B855),MONTH(B855)+1,1))),"")</f>
        <v/>
      </c>
      <c r="C856" s="33" t="str">
        <f ca="1">IF(B856&lt;&gt;"",IF(AND(MONTH(B856)=1,DAY(B856)=1),C855*(1+$H$10),C855),"")</f>
        <v/>
      </c>
      <c r="D856" s="33" t="str">
        <f ca="1">IF(C856&lt;&gt;"",C856*$H$8/24,"")</f>
        <v/>
      </c>
      <c r="E856" s="33" t="str">
        <f ca="1">IF(D856&lt;&gt;"",C856*$H$9/24,"")</f>
        <v/>
      </c>
      <c r="F856" s="33" t="str">
        <f ca="1">IF(E856&lt;&gt;"",F855*(1+$H$11-$H$13)^YEARFRAC(B855,B856,1)+D856+E856,"")</f>
        <v/>
      </c>
      <c r="G856" s="33" t="str">
        <f ca="1">IF(E856&lt;&gt;"",F855*((1+$H$11)^YEARFRAC(B855,B856,1)-(1+$H$11-$H$13)^YEARFRAC(B855,B856,1)),"")</f>
        <v/>
      </c>
      <c r="I856" s="30" t="str">
        <f ca="1">IFERROR(IF(YEARFRAC($I$28,DATE(YEAR(I855),MONTH(I855)+1,1))&gt;$H$17,"",DATE(YEAR(I855),MONTH(I855)+1,1)),"")</f>
        <v/>
      </c>
      <c r="J856" s="33" t="str">
        <f ca="1">IF(I856&lt;&gt;"",(J855-K855)*(1+($H$12-$H$13)/12),"")</f>
        <v/>
      </c>
      <c r="K856" s="33" t="str">
        <f ca="1">IF(J856&lt;&gt;"",-PMT(($H$12-$H$13)/12,12*$H$17,$J$28,0,1),"")</f>
        <v/>
      </c>
      <c r="L856" s="33" t="str">
        <f ca="1">IF(K856&lt;&gt;"",J856*$H$13/12,"")</f>
        <v/>
      </c>
    </row>
    <row r="857" spans="2:12" x14ac:dyDescent="0.3">
      <c r="B857" s="30" t="str">
        <f ca="1">IFERROR(IF(YEARFRAC($B$28,IF(DATE(YEAR(B856),MONTH(B856),15)&gt;B856,DATE(YEAR(B856),MONTH(B856),15),DATE(YEAR(B856),MONTH(B856)+1,1)))&gt;$H$16,"",IF(DATE(YEAR(B856),MONTH(B856),15)&gt;B856,DATE(YEAR(B856),MONTH(B856),15),DATE(YEAR(B856),MONTH(B856)+1,1))),"")</f>
        <v/>
      </c>
      <c r="C857" s="33" t="str">
        <f ca="1">IF(B857&lt;&gt;"",IF(AND(MONTH(B857)=1,DAY(B857)=1),C856*(1+$H$10),C856),"")</f>
        <v/>
      </c>
      <c r="D857" s="33" t="str">
        <f ca="1">IF(C857&lt;&gt;"",C857*$H$8/24,"")</f>
        <v/>
      </c>
      <c r="E857" s="33" t="str">
        <f ca="1">IF(D857&lt;&gt;"",C857*$H$9/24,"")</f>
        <v/>
      </c>
      <c r="F857" s="33" t="str">
        <f ca="1">IF(E857&lt;&gt;"",F856*(1+$H$11-$H$13)^YEARFRAC(B856,B857,1)+D857+E857,"")</f>
        <v/>
      </c>
      <c r="G857" s="33" t="str">
        <f ca="1">IF(E857&lt;&gt;"",F856*((1+$H$11)^YEARFRAC(B856,B857,1)-(1+$H$11-$H$13)^YEARFRAC(B856,B857,1)),"")</f>
        <v/>
      </c>
      <c r="I857" s="30" t="str">
        <f ca="1">IFERROR(IF(YEARFRAC($I$28,DATE(YEAR(I856),MONTH(I856)+1,1))&gt;$H$17,"",DATE(YEAR(I856),MONTH(I856)+1,1)),"")</f>
        <v/>
      </c>
      <c r="J857" s="33" t="str">
        <f ca="1">IF(I857&lt;&gt;"",(J856-K856)*(1+($H$12-$H$13)/12),"")</f>
        <v/>
      </c>
      <c r="K857" s="33" t="str">
        <f ca="1">IF(J857&lt;&gt;"",-PMT(($H$12-$H$13)/12,12*$H$17,$J$28,0,1),"")</f>
        <v/>
      </c>
      <c r="L857" s="33" t="str">
        <f ca="1">IF(K857&lt;&gt;"",J857*$H$13/12,"")</f>
        <v/>
      </c>
    </row>
    <row r="858" spans="2:12" x14ac:dyDescent="0.3">
      <c r="B858" s="30" t="str">
        <f ca="1">IFERROR(IF(YEARFRAC($B$28,IF(DATE(YEAR(B857),MONTH(B857),15)&gt;B857,DATE(YEAR(B857),MONTH(B857),15),DATE(YEAR(B857),MONTH(B857)+1,1)))&gt;$H$16,"",IF(DATE(YEAR(B857),MONTH(B857),15)&gt;B857,DATE(YEAR(B857),MONTH(B857),15),DATE(YEAR(B857),MONTH(B857)+1,1))),"")</f>
        <v/>
      </c>
      <c r="C858" s="33" t="str">
        <f ca="1">IF(B858&lt;&gt;"",IF(AND(MONTH(B858)=1,DAY(B858)=1),C857*(1+$H$10),C857),"")</f>
        <v/>
      </c>
      <c r="D858" s="33" t="str">
        <f ca="1">IF(C858&lt;&gt;"",C858*$H$8/24,"")</f>
        <v/>
      </c>
      <c r="E858" s="33" t="str">
        <f ca="1">IF(D858&lt;&gt;"",C858*$H$9/24,"")</f>
        <v/>
      </c>
      <c r="F858" s="33" t="str">
        <f ca="1">IF(E858&lt;&gt;"",F857*(1+$H$11-$H$13)^YEARFRAC(B857,B858,1)+D858+E858,"")</f>
        <v/>
      </c>
      <c r="G858" s="33" t="str">
        <f ca="1">IF(E858&lt;&gt;"",F857*((1+$H$11)^YEARFRAC(B857,B858,1)-(1+$H$11-$H$13)^YEARFRAC(B857,B858,1)),"")</f>
        <v/>
      </c>
      <c r="I858" s="30" t="str">
        <f ca="1">IFERROR(IF(YEARFRAC($I$28,DATE(YEAR(I857),MONTH(I857)+1,1))&gt;$H$17,"",DATE(YEAR(I857),MONTH(I857)+1,1)),"")</f>
        <v/>
      </c>
      <c r="J858" s="33" t="str">
        <f ca="1">IF(I858&lt;&gt;"",(J857-K857)*(1+($H$12-$H$13)/12),"")</f>
        <v/>
      </c>
      <c r="K858" s="33" t="str">
        <f ca="1">IF(J858&lt;&gt;"",-PMT(($H$12-$H$13)/12,12*$H$17,$J$28,0,1),"")</f>
        <v/>
      </c>
      <c r="L858" s="33" t="str">
        <f ca="1">IF(K858&lt;&gt;"",J858*$H$13/12,"")</f>
        <v/>
      </c>
    </row>
    <row r="859" spans="2:12" x14ac:dyDescent="0.3">
      <c r="B859" s="30" t="str">
        <f ca="1">IFERROR(IF(YEARFRAC($B$28,IF(DATE(YEAR(B858),MONTH(B858),15)&gt;B858,DATE(YEAR(B858),MONTH(B858),15),DATE(YEAR(B858),MONTH(B858)+1,1)))&gt;$H$16,"",IF(DATE(YEAR(B858),MONTH(B858),15)&gt;B858,DATE(YEAR(B858),MONTH(B858),15),DATE(YEAR(B858),MONTH(B858)+1,1))),"")</f>
        <v/>
      </c>
      <c r="C859" s="33" t="str">
        <f ca="1">IF(B859&lt;&gt;"",IF(AND(MONTH(B859)=1,DAY(B859)=1),C858*(1+$H$10),C858),"")</f>
        <v/>
      </c>
      <c r="D859" s="33" t="str">
        <f ca="1">IF(C859&lt;&gt;"",C859*$H$8/24,"")</f>
        <v/>
      </c>
      <c r="E859" s="33" t="str">
        <f ca="1">IF(D859&lt;&gt;"",C859*$H$9/24,"")</f>
        <v/>
      </c>
      <c r="F859" s="33" t="str">
        <f ca="1">IF(E859&lt;&gt;"",F858*(1+$H$11-$H$13)^YEARFRAC(B858,B859,1)+D859+E859,"")</f>
        <v/>
      </c>
      <c r="G859" s="33" t="str">
        <f ca="1">IF(E859&lt;&gt;"",F858*((1+$H$11)^YEARFRAC(B858,B859,1)-(1+$H$11-$H$13)^YEARFRAC(B858,B859,1)),"")</f>
        <v/>
      </c>
      <c r="I859" s="30" t="str">
        <f ca="1">IFERROR(IF(YEARFRAC($I$28,DATE(YEAR(I858),MONTH(I858)+1,1))&gt;$H$17,"",DATE(YEAR(I858),MONTH(I858)+1,1)),"")</f>
        <v/>
      </c>
      <c r="J859" s="33" t="str">
        <f ca="1">IF(I859&lt;&gt;"",(J858-K858)*(1+($H$12-$H$13)/12),"")</f>
        <v/>
      </c>
      <c r="K859" s="33" t="str">
        <f ca="1">IF(J859&lt;&gt;"",-PMT(($H$12-$H$13)/12,12*$H$17,$J$28,0,1),"")</f>
        <v/>
      </c>
      <c r="L859" s="33" t="str">
        <f ca="1">IF(K859&lt;&gt;"",J859*$H$13/12,"")</f>
        <v/>
      </c>
    </row>
    <row r="860" spans="2:12" x14ac:dyDescent="0.3">
      <c r="B860" s="30" t="str">
        <f ca="1">IFERROR(IF(YEARFRAC($B$28,IF(DATE(YEAR(B859),MONTH(B859),15)&gt;B859,DATE(YEAR(B859),MONTH(B859),15),DATE(YEAR(B859),MONTH(B859)+1,1)))&gt;$H$16,"",IF(DATE(YEAR(B859),MONTH(B859),15)&gt;B859,DATE(YEAR(B859),MONTH(B859),15),DATE(YEAR(B859),MONTH(B859)+1,1))),"")</f>
        <v/>
      </c>
      <c r="C860" s="33" t="str">
        <f ca="1">IF(B860&lt;&gt;"",IF(AND(MONTH(B860)=1,DAY(B860)=1),C859*(1+$H$10),C859),"")</f>
        <v/>
      </c>
      <c r="D860" s="33" t="str">
        <f ca="1">IF(C860&lt;&gt;"",C860*$H$8/24,"")</f>
        <v/>
      </c>
      <c r="E860" s="33" t="str">
        <f ca="1">IF(D860&lt;&gt;"",C860*$H$9/24,"")</f>
        <v/>
      </c>
      <c r="F860" s="33" t="str">
        <f ca="1">IF(E860&lt;&gt;"",F859*(1+$H$11-$H$13)^YEARFRAC(B859,B860,1)+D860+E860,"")</f>
        <v/>
      </c>
      <c r="G860" s="33" t="str">
        <f ca="1">IF(E860&lt;&gt;"",F859*((1+$H$11)^YEARFRAC(B859,B860,1)-(1+$H$11-$H$13)^YEARFRAC(B859,B860,1)),"")</f>
        <v/>
      </c>
      <c r="I860" s="30" t="str">
        <f ca="1">IFERROR(IF(YEARFRAC($I$28,DATE(YEAR(I859),MONTH(I859)+1,1))&gt;$H$17,"",DATE(YEAR(I859),MONTH(I859)+1,1)),"")</f>
        <v/>
      </c>
      <c r="J860" s="33" t="str">
        <f ca="1">IF(I860&lt;&gt;"",(J859-K859)*(1+($H$12-$H$13)/12),"")</f>
        <v/>
      </c>
      <c r="K860" s="33" t="str">
        <f ca="1">IF(J860&lt;&gt;"",-PMT(($H$12-$H$13)/12,12*$H$17,$J$28,0,1),"")</f>
        <v/>
      </c>
      <c r="L860" s="33" t="str">
        <f ca="1">IF(K860&lt;&gt;"",J860*$H$13/12,"")</f>
        <v/>
      </c>
    </row>
    <row r="861" spans="2:12" x14ac:dyDescent="0.3">
      <c r="B861" s="30" t="str">
        <f ca="1">IFERROR(IF(YEARFRAC($B$28,IF(DATE(YEAR(B860),MONTH(B860),15)&gt;B860,DATE(YEAR(B860),MONTH(B860),15),DATE(YEAR(B860),MONTH(B860)+1,1)))&gt;$H$16,"",IF(DATE(YEAR(B860),MONTH(B860),15)&gt;B860,DATE(YEAR(B860),MONTH(B860),15),DATE(YEAR(B860),MONTH(B860)+1,1))),"")</f>
        <v/>
      </c>
      <c r="C861" s="33" t="str">
        <f ca="1">IF(B861&lt;&gt;"",IF(AND(MONTH(B861)=1,DAY(B861)=1),C860*(1+$H$10),C860),"")</f>
        <v/>
      </c>
      <c r="D861" s="33" t="str">
        <f ca="1">IF(C861&lt;&gt;"",C861*$H$8/24,"")</f>
        <v/>
      </c>
      <c r="E861" s="33" t="str">
        <f ca="1">IF(D861&lt;&gt;"",C861*$H$9/24,"")</f>
        <v/>
      </c>
      <c r="F861" s="33" t="str">
        <f ca="1">IF(E861&lt;&gt;"",F860*(1+$H$11-$H$13)^YEARFRAC(B860,B861,1)+D861+E861,"")</f>
        <v/>
      </c>
      <c r="G861" s="33" t="str">
        <f ca="1">IF(E861&lt;&gt;"",F860*((1+$H$11)^YEARFRAC(B860,B861,1)-(1+$H$11-$H$13)^YEARFRAC(B860,B861,1)),"")</f>
        <v/>
      </c>
      <c r="I861" s="30" t="str">
        <f ca="1">IFERROR(IF(YEARFRAC($I$28,DATE(YEAR(I860),MONTH(I860)+1,1))&gt;$H$17,"",DATE(YEAR(I860),MONTH(I860)+1,1)),"")</f>
        <v/>
      </c>
      <c r="J861" s="33" t="str">
        <f ca="1">IF(I861&lt;&gt;"",(J860-K860)*(1+($H$12-$H$13)/12),"")</f>
        <v/>
      </c>
      <c r="K861" s="33" t="str">
        <f ca="1">IF(J861&lt;&gt;"",-PMT(($H$12-$H$13)/12,12*$H$17,$J$28,0,1),"")</f>
        <v/>
      </c>
      <c r="L861" s="33" t="str">
        <f ca="1">IF(K861&lt;&gt;"",J861*$H$13/12,"")</f>
        <v/>
      </c>
    </row>
    <row r="862" spans="2:12" x14ac:dyDescent="0.3">
      <c r="B862" s="30" t="str">
        <f ca="1">IFERROR(IF(YEARFRAC($B$28,IF(DATE(YEAR(B861),MONTH(B861),15)&gt;B861,DATE(YEAR(B861),MONTH(B861),15),DATE(YEAR(B861),MONTH(B861)+1,1)))&gt;$H$16,"",IF(DATE(YEAR(B861),MONTH(B861),15)&gt;B861,DATE(YEAR(B861),MONTH(B861),15),DATE(YEAR(B861),MONTH(B861)+1,1))),"")</f>
        <v/>
      </c>
      <c r="C862" s="33" t="str">
        <f ca="1">IF(B862&lt;&gt;"",IF(AND(MONTH(B862)=1,DAY(B862)=1),C861*(1+$H$10),C861),"")</f>
        <v/>
      </c>
      <c r="D862" s="33" t="str">
        <f ca="1">IF(C862&lt;&gt;"",C862*$H$8/24,"")</f>
        <v/>
      </c>
      <c r="E862" s="33" t="str">
        <f ca="1">IF(D862&lt;&gt;"",C862*$H$9/24,"")</f>
        <v/>
      </c>
      <c r="F862" s="33" t="str">
        <f ca="1">IF(E862&lt;&gt;"",F861*(1+$H$11-$H$13)^YEARFRAC(B861,B862,1)+D862+E862,"")</f>
        <v/>
      </c>
      <c r="G862" s="33" t="str">
        <f ca="1">IF(E862&lt;&gt;"",F861*((1+$H$11)^YEARFRAC(B861,B862,1)-(1+$H$11-$H$13)^YEARFRAC(B861,B862,1)),"")</f>
        <v/>
      </c>
      <c r="I862" s="30" t="str">
        <f ca="1">IFERROR(IF(YEARFRAC($I$28,DATE(YEAR(I861),MONTH(I861)+1,1))&gt;$H$17,"",DATE(YEAR(I861),MONTH(I861)+1,1)),"")</f>
        <v/>
      </c>
      <c r="J862" s="33" t="str">
        <f ca="1">IF(I862&lt;&gt;"",(J861-K861)*(1+($H$12-$H$13)/12),"")</f>
        <v/>
      </c>
      <c r="K862" s="33" t="str">
        <f ca="1">IF(J862&lt;&gt;"",-PMT(($H$12-$H$13)/12,12*$H$17,$J$28,0,1),"")</f>
        <v/>
      </c>
      <c r="L862" s="33" t="str">
        <f ca="1">IF(K862&lt;&gt;"",J862*$H$13/12,"")</f>
        <v/>
      </c>
    </row>
    <row r="863" spans="2:12" x14ac:dyDescent="0.3">
      <c r="B863" s="30" t="str">
        <f ca="1">IFERROR(IF(YEARFRAC($B$28,IF(DATE(YEAR(B862),MONTH(B862),15)&gt;B862,DATE(YEAR(B862),MONTH(B862),15),DATE(YEAR(B862),MONTH(B862)+1,1)))&gt;$H$16,"",IF(DATE(YEAR(B862),MONTH(B862),15)&gt;B862,DATE(YEAR(B862),MONTH(B862),15),DATE(YEAR(B862),MONTH(B862)+1,1))),"")</f>
        <v/>
      </c>
      <c r="C863" s="33" t="str">
        <f ca="1">IF(B863&lt;&gt;"",IF(AND(MONTH(B863)=1,DAY(B863)=1),C862*(1+$H$10),C862),"")</f>
        <v/>
      </c>
      <c r="D863" s="33" t="str">
        <f ca="1">IF(C863&lt;&gt;"",C863*$H$8/24,"")</f>
        <v/>
      </c>
      <c r="E863" s="33" t="str">
        <f ca="1">IF(D863&lt;&gt;"",C863*$H$9/24,"")</f>
        <v/>
      </c>
      <c r="F863" s="33" t="str">
        <f ca="1">IF(E863&lt;&gt;"",F862*(1+$H$11-$H$13)^YEARFRAC(B862,B863,1)+D863+E863,"")</f>
        <v/>
      </c>
      <c r="G863" s="33" t="str">
        <f ca="1">IF(E863&lt;&gt;"",F862*((1+$H$11)^YEARFRAC(B862,B863,1)-(1+$H$11-$H$13)^YEARFRAC(B862,B863,1)),"")</f>
        <v/>
      </c>
      <c r="I863" s="30" t="str">
        <f ca="1">IFERROR(IF(YEARFRAC($I$28,DATE(YEAR(I862),MONTH(I862)+1,1))&gt;$H$17,"",DATE(YEAR(I862),MONTH(I862)+1,1)),"")</f>
        <v/>
      </c>
      <c r="J863" s="33" t="str">
        <f ca="1">IF(I863&lt;&gt;"",(J862-K862)*(1+($H$12-$H$13)/12),"")</f>
        <v/>
      </c>
      <c r="K863" s="33" t="str">
        <f ca="1">IF(J863&lt;&gt;"",-PMT(($H$12-$H$13)/12,12*$H$17,$J$28,0,1),"")</f>
        <v/>
      </c>
      <c r="L863" s="33" t="str">
        <f ca="1">IF(K863&lt;&gt;"",J863*$H$13/12,"")</f>
        <v/>
      </c>
    </row>
    <row r="864" spans="2:12" x14ac:dyDescent="0.3">
      <c r="B864" s="30" t="str">
        <f ca="1">IFERROR(IF(YEARFRAC($B$28,IF(DATE(YEAR(B863),MONTH(B863),15)&gt;B863,DATE(YEAR(B863),MONTH(B863),15),DATE(YEAR(B863),MONTH(B863)+1,1)))&gt;$H$16,"",IF(DATE(YEAR(B863),MONTH(B863),15)&gt;B863,DATE(YEAR(B863),MONTH(B863),15),DATE(YEAR(B863),MONTH(B863)+1,1))),"")</f>
        <v/>
      </c>
      <c r="C864" s="33" t="str">
        <f ca="1">IF(B864&lt;&gt;"",IF(AND(MONTH(B864)=1,DAY(B864)=1),C863*(1+$H$10),C863),"")</f>
        <v/>
      </c>
      <c r="D864" s="33" t="str">
        <f ca="1">IF(C864&lt;&gt;"",C864*$H$8/24,"")</f>
        <v/>
      </c>
      <c r="E864" s="33" t="str">
        <f ca="1">IF(D864&lt;&gt;"",C864*$H$9/24,"")</f>
        <v/>
      </c>
      <c r="F864" s="33" t="str">
        <f ca="1">IF(E864&lt;&gt;"",F863*(1+$H$11-$H$13)^YEARFRAC(B863,B864,1)+D864+E864,"")</f>
        <v/>
      </c>
      <c r="G864" s="33" t="str">
        <f ca="1">IF(E864&lt;&gt;"",F863*((1+$H$11)^YEARFRAC(B863,B864,1)-(1+$H$11-$H$13)^YEARFRAC(B863,B864,1)),"")</f>
        <v/>
      </c>
      <c r="I864" s="30" t="str">
        <f ca="1">IFERROR(IF(YEARFRAC($I$28,DATE(YEAR(I863),MONTH(I863)+1,1))&gt;$H$17,"",DATE(YEAR(I863),MONTH(I863)+1,1)),"")</f>
        <v/>
      </c>
      <c r="J864" s="33" t="str">
        <f ca="1">IF(I864&lt;&gt;"",(J863-K863)*(1+($H$12-$H$13)/12),"")</f>
        <v/>
      </c>
      <c r="K864" s="33" t="str">
        <f ca="1">IF(J864&lt;&gt;"",-PMT(($H$12-$H$13)/12,12*$H$17,$J$28,0,1),"")</f>
        <v/>
      </c>
      <c r="L864" s="33" t="str">
        <f ca="1">IF(K864&lt;&gt;"",J864*$H$13/12,"")</f>
        <v/>
      </c>
    </row>
    <row r="865" spans="2:12" x14ac:dyDescent="0.3">
      <c r="B865" s="30" t="str">
        <f ca="1">IFERROR(IF(YEARFRAC($B$28,IF(DATE(YEAR(B864),MONTH(B864),15)&gt;B864,DATE(YEAR(B864),MONTH(B864),15),DATE(YEAR(B864),MONTH(B864)+1,1)))&gt;$H$16,"",IF(DATE(YEAR(B864),MONTH(B864),15)&gt;B864,DATE(YEAR(B864),MONTH(B864),15),DATE(YEAR(B864),MONTH(B864)+1,1))),"")</f>
        <v/>
      </c>
      <c r="C865" s="33" t="str">
        <f ca="1">IF(B865&lt;&gt;"",IF(AND(MONTH(B865)=1,DAY(B865)=1),C864*(1+$H$10),C864),"")</f>
        <v/>
      </c>
      <c r="D865" s="33" t="str">
        <f ca="1">IF(C865&lt;&gt;"",C865*$H$8/24,"")</f>
        <v/>
      </c>
      <c r="E865" s="33" t="str">
        <f ca="1">IF(D865&lt;&gt;"",C865*$H$9/24,"")</f>
        <v/>
      </c>
      <c r="F865" s="33" t="str">
        <f ca="1">IF(E865&lt;&gt;"",F864*(1+$H$11-$H$13)^YEARFRAC(B864,B865,1)+D865+E865,"")</f>
        <v/>
      </c>
      <c r="G865" s="33" t="str">
        <f ca="1">IF(E865&lt;&gt;"",F864*((1+$H$11)^YEARFRAC(B864,B865,1)-(1+$H$11-$H$13)^YEARFRAC(B864,B865,1)),"")</f>
        <v/>
      </c>
      <c r="I865" s="30" t="str">
        <f ca="1">IFERROR(IF(YEARFRAC($I$28,DATE(YEAR(I864),MONTH(I864)+1,1))&gt;$H$17,"",DATE(YEAR(I864),MONTH(I864)+1,1)),"")</f>
        <v/>
      </c>
      <c r="J865" s="33" t="str">
        <f ca="1">IF(I865&lt;&gt;"",(J864-K864)*(1+($H$12-$H$13)/12),"")</f>
        <v/>
      </c>
      <c r="K865" s="33" t="str">
        <f ca="1">IF(J865&lt;&gt;"",-PMT(($H$12-$H$13)/12,12*$H$17,$J$28,0,1),"")</f>
        <v/>
      </c>
      <c r="L865" s="33" t="str">
        <f ca="1">IF(K865&lt;&gt;"",J865*$H$13/12,"")</f>
        <v/>
      </c>
    </row>
    <row r="866" spans="2:12" x14ac:dyDescent="0.3">
      <c r="B866" s="30" t="str">
        <f ca="1">IFERROR(IF(YEARFRAC($B$28,IF(DATE(YEAR(B865),MONTH(B865),15)&gt;B865,DATE(YEAR(B865),MONTH(B865),15),DATE(YEAR(B865),MONTH(B865)+1,1)))&gt;$H$16,"",IF(DATE(YEAR(B865),MONTH(B865),15)&gt;B865,DATE(YEAR(B865),MONTH(B865),15),DATE(YEAR(B865),MONTH(B865)+1,1))),"")</f>
        <v/>
      </c>
      <c r="C866" s="33" t="str">
        <f ca="1">IF(B866&lt;&gt;"",IF(AND(MONTH(B866)=1,DAY(B866)=1),C865*(1+$H$10),C865),"")</f>
        <v/>
      </c>
      <c r="D866" s="33" t="str">
        <f ca="1">IF(C866&lt;&gt;"",C866*$H$8/24,"")</f>
        <v/>
      </c>
      <c r="E866" s="33" t="str">
        <f ca="1">IF(D866&lt;&gt;"",C866*$H$9/24,"")</f>
        <v/>
      </c>
      <c r="F866" s="33" t="str">
        <f ca="1">IF(E866&lt;&gt;"",F865*(1+$H$11-$H$13)^YEARFRAC(B865,B866,1)+D866+E866,"")</f>
        <v/>
      </c>
      <c r="G866" s="33" t="str">
        <f ca="1">IF(E866&lt;&gt;"",F865*((1+$H$11)^YEARFRAC(B865,B866,1)-(1+$H$11-$H$13)^YEARFRAC(B865,B866,1)),"")</f>
        <v/>
      </c>
      <c r="I866" s="30" t="str">
        <f ca="1">IFERROR(IF(YEARFRAC($I$28,DATE(YEAR(I865),MONTH(I865)+1,1))&gt;$H$17,"",DATE(YEAR(I865),MONTH(I865)+1,1)),"")</f>
        <v/>
      </c>
      <c r="J866" s="33" t="str">
        <f ca="1">IF(I866&lt;&gt;"",(J865-K865)*(1+($H$12-$H$13)/12),"")</f>
        <v/>
      </c>
      <c r="K866" s="33" t="str">
        <f ca="1">IF(J866&lt;&gt;"",-PMT(($H$12-$H$13)/12,12*$H$17,$J$28,0,1),"")</f>
        <v/>
      </c>
      <c r="L866" s="33" t="str">
        <f ca="1">IF(K866&lt;&gt;"",J866*$H$13/12,"")</f>
        <v/>
      </c>
    </row>
    <row r="867" spans="2:12" x14ac:dyDescent="0.3">
      <c r="B867" s="30" t="str">
        <f ca="1">IFERROR(IF(YEARFRAC($B$28,IF(DATE(YEAR(B866),MONTH(B866),15)&gt;B866,DATE(YEAR(B866),MONTH(B866),15),DATE(YEAR(B866),MONTH(B866)+1,1)))&gt;$H$16,"",IF(DATE(YEAR(B866),MONTH(B866),15)&gt;B866,DATE(YEAR(B866),MONTH(B866),15),DATE(YEAR(B866),MONTH(B866)+1,1))),"")</f>
        <v/>
      </c>
      <c r="C867" s="33" t="str">
        <f ca="1">IF(B867&lt;&gt;"",IF(AND(MONTH(B867)=1,DAY(B867)=1),C866*(1+$H$10),C866),"")</f>
        <v/>
      </c>
      <c r="D867" s="33" t="str">
        <f ca="1">IF(C867&lt;&gt;"",C867*$H$8/24,"")</f>
        <v/>
      </c>
      <c r="E867" s="33" t="str">
        <f ca="1">IF(D867&lt;&gt;"",C867*$H$9/24,"")</f>
        <v/>
      </c>
      <c r="F867" s="33" t="str">
        <f ca="1">IF(E867&lt;&gt;"",F866*(1+$H$11-$H$13)^YEARFRAC(B866,B867,1)+D867+E867,"")</f>
        <v/>
      </c>
      <c r="G867" s="33" t="str">
        <f ca="1">IF(E867&lt;&gt;"",F866*((1+$H$11)^YEARFRAC(B866,B867,1)-(1+$H$11-$H$13)^YEARFRAC(B866,B867,1)),"")</f>
        <v/>
      </c>
      <c r="I867" s="30" t="str">
        <f ca="1">IFERROR(IF(YEARFRAC($I$28,DATE(YEAR(I866),MONTH(I866)+1,1))&gt;$H$17,"",DATE(YEAR(I866),MONTH(I866)+1,1)),"")</f>
        <v/>
      </c>
      <c r="J867" s="33" t="str">
        <f ca="1">IF(I867&lt;&gt;"",(J866-K866)*(1+($H$12-$H$13)/12),"")</f>
        <v/>
      </c>
      <c r="K867" s="33" t="str">
        <f ca="1">IF(J867&lt;&gt;"",-PMT(($H$12-$H$13)/12,12*$H$17,$J$28,0,1),"")</f>
        <v/>
      </c>
      <c r="L867" s="33" t="str">
        <f ca="1">IF(K867&lt;&gt;"",J867*$H$13/12,"")</f>
        <v/>
      </c>
    </row>
    <row r="868" spans="2:12" x14ac:dyDescent="0.3">
      <c r="B868" s="30" t="str">
        <f ca="1">IFERROR(IF(YEARFRAC($B$28,IF(DATE(YEAR(B867),MONTH(B867),15)&gt;B867,DATE(YEAR(B867),MONTH(B867),15),DATE(YEAR(B867),MONTH(B867)+1,1)))&gt;$H$16,"",IF(DATE(YEAR(B867),MONTH(B867),15)&gt;B867,DATE(YEAR(B867),MONTH(B867),15),DATE(YEAR(B867),MONTH(B867)+1,1))),"")</f>
        <v/>
      </c>
      <c r="C868" s="33" t="str">
        <f ca="1">IF(B868&lt;&gt;"",IF(AND(MONTH(B868)=1,DAY(B868)=1),C867*(1+$H$10),C867),"")</f>
        <v/>
      </c>
      <c r="D868" s="33" t="str">
        <f ca="1">IF(C868&lt;&gt;"",C868*$H$8/24,"")</f>
        <v/>
      </c>
      <c r="E868" s="33" t="str">
        <f ca="1">IF(D868&lt;&gt;"",C868*$H$9/24,"")</f>
        <v/>
      </c>
      <c r="F868" s="33" t="str">
        <f ca="1">IF(E868&lt;&gt;"",F867*(1+$H$11-$H$13)^YEARFRAC(B867,B868,1)+D868+E868,"")</f>
        <v/>
      </c>
      <c r="G868" s="33" t="str">
        <f ca="1">IF(E868&lt;&gt;"",F867*((1+$H$11)^YEARFRAC(B867,B868,1)-(1+$H$11-$H$13)^YEARFRAC(B867,B868,1)),"")</f>
        <v/>
      </c>
      <c r="I868" s="30" t="str">
        <f ca="1">IFERROR(IF(YEARFRAC($I$28,DATE(YEAR(I867),MONTH(I867)+1,1))&gt;$H$17,"",DATE(YEAR(I867),MONTH(I867)+1,1)),"")</f>
        <v/>
      </c>
      <c r="J868" s="33" t="str">
        <f ca="1">IF(I868&lt;&gt;"",(J867-K867)*(1+($H$12-$H$13)/12),"")</f>
        <v/>
      </c>
      <c r="K868" s="33" t="str">
        <f ca="1">IF(J868&lt;&gt;"",-PMT(($H$12-$H$13)/12,12*$H$17,$J$28,0,1),"")</f>
        <v/>
      </c>
      <c r="L868" s="33" t="str">
        <f ca="1">IF(K868&lt;&gt;"",J868*$H$13/12,"")</f>
        <v/>
      </c>
    </row>
    <row r="869" spans="2:12" x14ac:dyDescent="0.3">
      <c r="B869" s="30" t="str">
        <f ca="1">IFERROR(IF(YEARFRAC($B$28,IF(DATE(YEAR(B868),MONTH(B868),15)&gt;B868,DATE(YEAR(B868),MONTH(B868),15),DATE(YEAR(B868),MONTH(B868)+1,1)))&gt;$H$16,"",IF(DATE(YEAR(B868),MONTH(B868),15)&gt;B868,DATE(YEAR(B868),MONTH(B868),15),DATE(YEAR(B868),MONTH(B868)+1,1))),"")</f>
        <v/>
      </c>
      <c r="C869" s="33" t="str">
        <f ca="1">IF(B869&lt;&gt;"",IF(AND(MONTH(B869)=1,DAY(B869)=1),C868*(1+$H$10),C868),"")</f>
        <v/>
      </c>
      <c r="D869" s="33" t="str">
        <f ca="1">IF(C869&lt;&gt;"",C869*$H$8/24,"")</f>
        <v/>
      </c>
      <c r="E869" s="33" t="str">
        <f ca="1">IF(D869&lt;&gt;"",C869*$H$9/24,"")</f>
        <v/>
      </c>
      <c r="F869" s="33" t="str">
        <f ca="1">IF(E869&lt;&gt;"",F868*(1+$H$11-$H$13)^YEARFRAC(B868,B869,1)+D869+E869,"")</f>
        <v/>
      </c>
      <c r="G869" s="33" t="str">
        <f ca="1">IF(E869&lt;&gt;"",F868*((1+$H$11)^YEARFRAC(B868,B869,1)-(1+$H$11-$H$13)^YEARFRAC(B868,B869,1)),"")</f>
        <v/>
      </c>
      <c r="I869" s="30" t="str">
        <f ca="1">IFERROR(IF(YEARFRAC($I$28,DATE(YEAR(I868),MONTH(I868)+1,1))&gt;$H$17,"",DATE(YEAR(I868),MONTH(I868)+1,1)),"")</f>
        <v/>
      </c>
      <c r="J869" s="33" t="str">
        <f ca="1">IF(I869&lt;&gt;"",(J868-K868)*(1+($H$12-$H$13)/12),"")</f>
        <v/>
      </c>
      <c r="K869" s="33" t="str">
        <f ca="1">IF(J869&lt;&gt;"",-PMT(($H$12-$H$13)/12,12*$H$17,$J$28,0,1),"")</f>
        <v/>
      </c>
      <c r="L869" s="33" t="str">
        <f ca="1">IF(K869&lt;&gt;"",J869*$H$13/12,"")</f>
        <v/>
      </c>
    </row>
    <row r="870" spans="2:12" x14ac:dyDescent="0.3">
      <c r="B870" s="30" t="str">
        <f ca="1">IFERROR(IF(YEARFRAC($B$28,IF(DATE(YEAR(B869),MONTH(B869),15)&gt;B869,DATE(YEAR(B869),MONTH(B869),15),DATE(YEAR(B869),MONTH(B869)+1,1)))&gt;$H$16,"",IF(DATE(YEAR(B869),MONTH(B869),15)&gt;B869,DATE(YEAR(B869),MONTH(B869),15),DATE(YEAR(B869),MONTH(B869)+1,1))),"")</f>
        <v/>
      </c>
      <c r="C870" s="33" t="str">
        <f ca="1">IF(B870&lt;&gt;"",IF(AND(MONTH(B870)=1,DAY(B870)=1),C869*(1+$H$10),C869),"")</f>
        <v/>
      </c>
      <c r="D870" s="33" t="str">
        <f ca="1">IF(C870&lt;&gt;"",C870*$H$8/24,"")</f>
        <v/>
      </c>
      <c r="E870" s="33" t="str">
        <f ca="1">IF(D870&lt;&gt;"",C870*$H$9/24,"")</f>
        <v/>
      </c>
      <c r="F870" s="33" t="str">
        <f ca="1">IF(E870&lt;&gt;"",F869*(1+$H$11-$H$13)^YEARFRAC(B869,B870,1)+D870+E870,"")</f>
        <v/>
      </c>
      <c r="G870" s="33" t="str">
        <f ca="1">IF(E870&lt;&gt;"",F869*((1+$H$11)^YEARFRAC(B869,B870,1)-(1+$H$11-$H$13)^YEARFRAC(B869,B870,1)),"")</f>
        <v/>
      </c>
      <c r="I870" s="30" t="str">
        <f ca="1">IFERROR(IF(YEARFRAC($I$28,DATE(YEAR(I869),MONTH(I869)+1,1))&gt;$H$17,"",DATE(YEAR(I869),MONTH(I869)+1,1)),"")</f>
        <v/>
      </c>
      <c r="J870" s="33" t="str">
        <f ca="1">IF(I870&lt;&gt;"",(J869-K869)*(1+($H$12-$H$13)/12),"")</f>
        <v/>
      </c>
      <c r="K870" s="33" t="str">
        <f ca="1">IF(J870&lt;&gt;"",-PMT(($H$12-$H$13)/12,12*$H$17,$J$28,0,1),"")</f>
        <v/>
      </c>
      <c r="L870" s="33" t="str">
        <f ca="1">IF(K870&lt;&gt;"",J870*$H$13/12,"")</f>
        <v/>
      </c>
    </row>
    <row r="871" spans="2:12" x14ac:dyDescent="0.3">
      <c r="B871" s="30" t="str">
        <f ca="1">IFERROR(IF(YEARFRAC($B$28,IF(DATE(YEAR(B870),MONTH(B870),15)&gt;B870,DATE(YEAR(B870),MONTH(B870),15),DATE(YEAR(B870),MONTH(B870)+1,1)))&gt;$H$16,"",IF(DATE(YEAR(B870),MONTH(B870),15)&gt;B870,DATE(YEAR(B870),MONTH(B870),15),DATE(YEAR(B870),MONTH(B870)+1,1))),"")</f>
        <v/>
      </c>
      <c r="C871" s="33" t="str">
        <f ca="1">IF(B871&lt;&gt;"",IF(AND(MONTH(B871)=1,DAY(B871)=1),C870*(1+$H$10),C870),"")</f>
        <v/>
      </c>
      <c r="D871" s="33" t="str">
        <f ca="1">IF(C871&lt;&gt;"",C871*$H$8/24,"")</f>
        <v/>
      </c>
      <c r="E871" s="33" t="str">
        <f ca="1">IF(D871&lt;&gt;"",C871*$H$9/24,"")</f>
        <v/>
      </c>
      <c r="F871" s="33" t="str">
        <f ca="1">IF(E871&lt;&gt;"",F870*(1+$H$11-$H$13)^YEARFRAC(B870,B871,1)+D871+E871,"")</f>
        <v/>
      </c>
      <c r="G871" s="33" t="str">
        <f ca="1">IF(E871&lt;&gt;"",F870*((1+$H$11)^YEARFRAC(B870,B871,1)-(1+$H$11-$H$13)^YEARFRAC(B870,B871,1)),"")</f>
        <v/>
      </c>
      <c r="I871" s="30" t="str">
        <f ca="1">IFERROR(IF(YEARFRAC($I$28,DATE(YEAR(I870),MONTH(I870)+1,1))&gt;$H$17,"",DATE(YEAR(I870),MONTH(I870)+1,1)),"")</f>
        <v/>
      </c>
      <c r="J871" s="33" t="str">
        <f ca="1">IF(I871&lt;&gt;"",(J870-K870)*(1+($H$12-$H$13)/12),"")</f>
        <v/>
      </c>
      <c r="K871" s="33" t="str">
        <f ca="1">IF(J871&lt;&gt;"",-PMT(($H$12-$H$13)/12,12*$H$17,$J$28,0,1),"")</f>
        <v/>
      </c>
      <c r="L871" s="33" t="str">
        <f ca="1">IF(K871&lt;&gt;"",J871*$H$13/12,"")</f>
        <v/>
      </c>
    </row>
    <row r="872" spans="2:12" x14ac:dyDescent="0.3">
      <c r="B872" s="30" t="str">
        <f ca="1">IFERROR(IF(YEARFRAC($B$28,IF(DATE(YEAR(B871),MONTH(B871),15)&gt;B871,DATE(YEAR(B871),MONTH(B871),15),DATE(YEAR(B871),MONTH(B871)+1,1)))&gt;$H$16,"",IF(DATE(YEAR(B871),MONTH(B871),15)&gt;B871,DATE(YEAR(B871),MONTH(B871),15),DATE(YEAR(B871),MONTH(B871)+1,1))),"")</f>
        <v/>
      </c>
      <c r="C872" s="33" t="str">
        <f ca="1">IF(B872&lt;&gt;"",IF(AND(MONTH(B872)=1,DAY(B872)=1),C871*(1+$H$10),C871),"")</f>
        <v/>
      </c>
      <c r="D872" s="33" t="str">
        <f ca="1">IF(C872&lt;&gt;"",C872*$H$8/24,"")</f>
        <v/>
      </c>
      <c r="E872" s="33" t="str">
        <f ca="1">IF(D872&lt;&gt;"",C872*$H$9/24,"")</f>
        <v/>
      </c>
      <c r="F872" s="33" t="str">
        <f ca="1">IF(E872&lt;&gt;"",F871*(1+$H$11-$H$13)^YEARFRAC(B871,B872,1)+D872+E872,"")</f>
        <v/>
      </c>
      <c r="G872" s="33" t="str">
        <f ca="1">IF(E872&lt;&gt;"",F871*((1+$H$11)^YEARFRAC(B871,B872,1)-(1+$H$11-$H$13)^YEARFRAC(B871,B872,1)),"")</f>
        <v/>
      </c>
      <c r="I872" s="30" t="str">
        <f ca="1">IFERROR(IF(YEARFRAC($I$28,DATE(YEAR(I871),MONTH(I871)+1,1))&gt;$H$17,"",DATE(YEAR(I871),MONTH(I871)+1,1)),"")</f>
        <v/>
      </c>
      <c r="J872" s="33" t="str">
        <f ca="1">IF(I872&lt;&gt;"",(J871-K871)*(1+($H$12-$H$13)/12),"")</f>
        <v/>
      </c>
      <c r="K872" s="33" t="str">
        <f ca="1">IF(J872&lt;&gt;"",-PMT(($H$12-$H$13)/12,12*$H$17,$J$28,0,1),"")</f>
        <v/>
      </c>
      <c r="L872" s="33" t="str">
        <f ca="1">IF(K872&lt;&gt;"",J872*$H$13/12,"")</f>
        <v/>
      </c>
    </row>
    <row r="873" spans="2:12" x14ac:dyDescent="0.3">
      <c r="B873" s="30" t="str">
        <f ca="1">IFERROR(IF(YEARFRAC($B$28,IF(DATE(YEAR(B872),MONTH(B872),15)&gt;B872,DATE(YEAR(B872),MONTH(B872),15),DATE(YEAR(B872),MONTH(B872)+1,1)))&gt;$H$16,"",IF(DATE(YEAR(B872),MONTH(B872),15)&gt;B872,DATE(YEAR(B872),MONTH(B872),15),DATE(YEAR(B872),MONTH(B872)+1,1))),"")</f>
        <v/>
      </c>
      <c r="C873" s="33" t="str">
        <f ca="1">IF(B873&lt;&gt;"",IF(AND(MONTH(B873)=1,DAY(B873)=1),C872*(1+$H$10),C872),"")</f>
        <v/>
      </c>
      <c r="D873" s="33" t="str">
        <f ca="1">IF(C873&lt;&gt;"",C873*$H$8/24,"")</f>
        <v/>
      </c>
      <c r="E873" s="33" t="str">
        <f ca="1">IF(D873&lt;&gt;"",C873*$H$9/24,"")</f>
        <v/>
      </c>
      <c r="F873" s="33" t="str">
        <f ca="1">IF(E873&lt;&gt;"",F872*(1+$H$11-$H$13)^YEARFRAC(B872,B873,1)+D873+E873,"")</f>
        <v/>
      </c>
      <c r="G873" s="33" t="str">
        <f ca="1">IF(E873&lt;&gt;"",F872*((1+$H$11)^YEARFRAC(B872,B873,1)-(1+$H$11-$H$13)^YEARFRAC(B872,B873,1)),"")</f>
        <v/>
      </c>
      <c r="I873" s="30" t="str">
        <f ca="1">IFERROR(IF(YEARFRAC($I$28,DATE(YEAR(I872),MONTH(I872)+1,1))&gt;$H$17,"",DATE(YEAR(I872),MONTH(I872)+1,1)),"")</f>
        <v/>
      </c>
      <c r="J873" s="33" t="str">
        <f ca="1">IF(I873&lt;&gt;"",(J872-K872)*(1+($H$12-$H$13)/12),"")</f>
        <v/>
      </c>
      <c r="K873" s="33" t="str">
        <f ca="1">IF(J873&lt;&gt;"",-PMT(($H$12-$H$13)/12,12*$H$17,$J$28,0,1),"")</f>
        <v/>
      </c>
      <c r="L873" s="33" t="str">
        <f ca="1">IF(K873&lt;&gt;"",J873*$H$13/12,"")</f>
        <v/>
      </c>
    </row>
    <row r="874" spans="2:12" x14ac:dyDescent="0.3">
      <c r="B874" s="30" t="str">
        <f ca="1">IFERROR(IF(YEARFRAC($B$28,IF(DATE(YEAR(B873),MONTH(B873),15)&gt;B873,DATE(YEAR(B873),MONTH(B873),15),DATE(YEAR(B873),MONTH(B873)+1,1)))&gt;$H$16,"",IF(DATE(YEAR(B873),MONTH(B873),15)&gt;B873,DATE(YEAR(B873),MONTH(B873),15),DATE(YEAR(B873),MONTH(B873)+1,1))),"")</f>
        <v/>
      </c>
      <c r="C874" s="33" t="str">
        <f ca="1">IF(B874&lt;&gt;"",IF(AND(MONTH(B874)=1,DAY(B874)=1),C873*(1+$H$10),C873),"")</f>
        <v/>
      </c>
      <c r="D874" s="33" t="str">
        <f ca="1">IF(C874&lt;&gt;"",C874*$H$8/24,"")</f>
        <v/>
      </c>
      <c r="E874" s="33" t="str">
        <f ca="1">IF(D874&lt;&gt;"",C874*$H$9/24,"")</f>
        <v/>
      </c>
      <c r="F874" s="33" t="str">
        <f ca="1">IF(E874&lt;&gt;"",F873*(1+$H$11-$H$13)^YEARFRAC(B873,B874,1)+D874+E874,"")</f>
        <v/>
      </c>
      <c r="G874" s="33" t="str">
        <f ca="1">IF(E874&lt;&gt;"",F873*((1+$H$11)^YEARFRAC(B873,B874,1)-(1+$H$11-$H$13)^YEARFRAC(B873,B874,1)),"")</f>
        <v/>
      </c>
      <c r="I874" s="30" t="str">
        <f ca="1">IFERROR(IF(YEARFRAC($I$28,DATE(YEAR(I873),MONTH(I873)+1,1))&gt;$H$17,"",DATE(YEAR(I873),MONTH(I873)+1,1)),"")</f>
        <v/>
      </c>
      <c r="J874" s="33" t="str">
        <f ca="1">IF(I874&lt;&gt;"",(J873-K873)*(1+($H$12-$H$13)/12),"")</f>
        <v/>
      </c>
      <c r="K874" s="33" t="str">
        <f ca="1">IF(J874&lt;&gt;"",-PMT(($H$12-$H$13)/12,12*$H$17,$J$28,0,1),"")</f>
        <v/>
      </c>
      <c r="L874" s="33" t="str">
        <f ca="1">IF(K874&lt;&gt;"",J874*$H$13/12,"")</f>
        <v/>
      </c>
    </row>
    <row r="875" spans="2:12" x14ac:dyDescent="0.3">
      <c r="B875" s="30" t="str">
        <f ca="1">IFERROR(IF(YEARFRAC($B$28,IF(DATE(YEAR(B874),MONTH(B874),15)&gt;B874,DATE(YEAR(B874),MONTH(B874),15),DATE(YEAR(B874),MONTH(B874)+1,1)))&gt;$H$16,"",IF(DATE(YEAR(B874),MONTH(B874),15)&gt;B874,DATE(YEAR(B874),MONTH(B874),15),DATE(YEAR(B874),MONTH(B874)+1,1))),"")</f>
        <v/>
      </c>
      <c r="C875" s="33" t="str">
        <f ca="1">IF(B875&lt;&gt;"",IF(AND(MONTH(B875)=1,DAY(B875)=1),C874*(1+$H$10),C874),"")</f>
        <v/>
      </c>
      <c r="D875" s="33" t="str">
        <f ca="1">IF(C875&lt;&gt;"",C875*$H$8/24,"")</f>
        <v/>
      </c>
      <c r="E875" s="33" t="str">
        <f ca="1">IF(D875&lt;&gt;"",C875*$H$9/24,"")</f>
        <v/>
      </c>
      <c r="F875" s="33" t="str">
        <f ca="1">IF(E875&lt;&gt;"",F874*(1+$H$11-$H$13)^YEARFRAC(B874,B875,1)+D875+E875,"")</f>
        <v/>
      </c>
      <c r="G875" s="33" t="str">
        <f ca="1">IF(E875&lt;&gt;"",F874*((1+$H$11)^YEARFRAC(B874,B875,1)-(1+$H$11-$H$13)^YEARFRAC(B874,B875,1)),"")</f>
        <v/>
      </c>
      <c r="I875" s="30" t="str">
        <f ca="1">IFERROR(IF(YEARFRAC($I$28,DATE(YEAR(I874),MONTH(I874)+1,1))&gt;$H$17,"",DATE(YEAR(I874),MONTH(I874)+1,1)),"")</f>
        <v/>
      </c>
      <c r="J875" s="33" t="str">
        <f ca="1">IF(I875&lt;&gt;"",(J874-K874)*(1+($H$12-$H$13)/12),"")</f>
        <v/>
      </c>
      <c r="K875" s="33" t="str">
        <f ca="1">IF(J875&lt;&gt;"",-PMT(($H$12-$H$13)/12,12*$H$17,$J$28,0,1),"")</f>
        <v/>
      </c>
      <c r="L875" s="33" t="str">
        <f ca="1">IF(K875&lt;&gt;"",J875*$H$13/12,"")</f>
        <v/>
      </c>
    </row>
    <row r="876" spans="2:12" x14ac:dyDescent="0.3">
      <c r="B876" s="30" t="str">
        <f ca="1">IFERROR(IF(YEARFRAC($B$28,IF(DATE(YEAR(B875),MONTH(B875),15)&gt;B875,DATE(YEAR(B875),MONTH(B875),15),DATE(YEAR(B875),MONTH(B875)+1,1)))&gt;$H$16,"",IF(DATE(YEAR(B875),MONTH(B875),15)&gt;B875,DATE(YEAR(B875),MONTH(B875),15),DATE(YEAR(B875),MONTH(B875)+1,1))),"")</f>
        <v/>
      </c>
      <c r="C876" s="33" t="str">
        <f ca="1">IF(B876&lt;&gt;"",IF(AND(MONTH(B876)=1,DAY(B876)=1),C875*(1+$H$10),C875),"")</f>
        <v/>
      </c>
      <c r="D876" s="33" t="str">
        <f ca="1">IF(C876&lt;&gt;"",C876*$H$8/24,"")</f>
        <v/>
      </c>
      <c r="E876" s="33" t="str">
        <f ca="1">IF(D876&lt;&gt;"",C876*$H$9/24,"")</f>
        <v/>
      </c>
      <c r="F876" s="33" t="str">
        <f ca="1">IF(E876&lt;&gt;"",F875*(1+$H$11-$H$13)^YEARFRAC(B875,B876,1)+D876+E876,"")</f>
        <v/>
      </c>
      <c r="G876" s="33" t="str">
        <f ca="1">IF(E876&lt;&gt;"",F875*((1+$H$11)^YEARFRAC(B875,B876,1)-(1+$H$11-$H$13)^YEARFRAC(B875,B876,1)),"")</f>
        <v/>
      </c>
      <c r="I876" s="30" t="str">
        <f ca="1">IFERROR(IF(YEARFRAC($I$28,DATE(YEAR(I875),MONTH(I875)+1,1))&gt;$H$17,"",DATE(YEAR(I875),MONTH(I875)+1,1)),"")</f>
        <v/>
      </c>
      <c r="J876" s="33" t="str">
        <f ca="1">IF(I876&lt;&gt;"",(J875-K875)*(1+($H$12-$H$13)/12),"")</f>
        <v/>
      </c>
      <c r="K876" s="33" t="str">
        <f ca="1">IF(J876&lt;&gt;"",-PMT(($H$12-$H$13)/12,12*$H$17,$J$28,0,1),"")</f>
        <v/>
      </c>
      <c r="L876" s="33" t="str">
        <f ca="1">IF(K876&lt;&gt;"",J876*$H$13/12,"")</f>
        <v/>
      </c>
    </row>
    <row r="877" spans="2:12" x14ac:dyDescent="0.3">
      <c r="B877" s="30" t="str">
        <f ca="1">IFERROR(IF(YEARFRAC($B$28,IF(DATE(YEAR(B876),MONTH(B876),15)&gt;B876,DATE(YEAR(B876),MONTH(B876),15),DATE(YEAR(B876),MONTH(B876)+1,1)))&gt;$H$16,"",IF(DATE(YEAR(B876),MONTH(B876),15)&gt;B876,DATE(YEAR(B876),MONTH(B876),15),DATE(YEAR(B876),MONTH(B876)+1,1))),"")</f>
        <v/>
      </c>
      <c r="C877" s="33" t="str">
        <f ca="1">IF(B877&lt;&gt;"",IF(AND(MONTH(B877)=1,DAY(B877)=1),C876*(1+$H$10),C876),"")</f>
        <v/>
      </c>
      <c r="D877" s="33" t="str">
        <f ca="1">IF(C877&lt;&gt;"",C877*$H$8/24,"")</f>
        <v/>
      </c>
      <c r="E877" s="33" t="str">
        <f ca="1">IF(D877&lt;&gt;"",C877*$H$9/24,"")</f>
        <v/>
      </c>
      <c r="F877" s="33" t="str">
        <f ca="1">IF(E877&lt;&gt;"",F876*(1+$H$11-$H$13)^YEARFRAC(B876,B877,1)+D877+E877,"")</f>
        <v/>
      </c>
      <c r="G877" s="33" t="str">
        <f ca="1">IF(E877&lt;&gt;"",F876*((1+$H$11)^YEARFRAC(B876,B877,1)-(1+$H$11-$H$13)^YEARFRAC(B876,B877,1)),"")</f>
        <v/>
      </c>
      <c r="I877" s="30" t="str">
        <f ca="1">IFERROR(IF(YEARFRAC($I$28,DATE(YEAR(I876),MONTH(I876)+1,1))&gt;$H$17,"",DATE(YEAR(I876),MONTH(I876)+1,1)),"")</f>
        <v/>
      </c>
      <c r="J877" s="33" t="str">
        <f ca="1">IF(I877&lt;&gt;"",(J876-K876)*(1+($H$12-$H$13)/12),"")</f>
        <v/>
      </c>
      <c r="K877" s="33" t="str">
        <f ca="1">IF(J877&lt;&gt;"",-PMT(($H$12-$H$13)/12,12*$H$17,$J$28,0,1),"")</f>
        <v/>
      </c>
      <c r="L877" s="33" t="str">
        <f ca="1">IF(K877&lt;&gt;"",J877*$H$13/12,"")</f>
        <v/>
      </c>
    </row>
    <row r="878" spans="2:12" x14ac:dyDescent="0.3">
      <c r="B878" s="30" t="str">
        <f ca="1">IFERROR(IF(YEARFRAC($B$28,IF(DATE(YEAR(B877),MONTH(B877),15)&gt;B877,DATE(YEAR(B877),MONTH(B877),15),DATE(YEAR(B877),MONTH(B877)+1,1)))&gt;$H$16,"",IF(DATE(YEAR(B877),MONTH(B877),15)&gt;B877,DATE(YEAR(B877),MONTH(B877),15),DATE(YEAR(B877),MONTH(B877)+1,1))),"")</f>
        <v/>
      </c>
      <c r="C878" s="33" t="str">
        <f ca="1">IF(B878&lt;&gt;"",IF(AND(MONTH(B878)=1,DAY(B878)=1),C877*(1+$H$10),C877),"")</f>
        <v/>
      </c>
      <c r="D878" s="33" t="str">
        <f ca="1">IF(C878&lt;&gt;"",C878*$H$8/24,"")</f>
        <v/>
      </c>
      <c r="E878" s="33" t="str">
        <f ca="1">IF(D878&lt;&gt;"",C878*$H$9/24,"")</f>
        <v/>
      </c>
      <c r="F878" s="33" t="str">
        <f ca="1">IF(E878&lt;&gt;"",F877*(1+$H$11-$H$13)^YEARFRAC(B877,B878,1)+D878+E878,"")</f>
        <v/>
      </c>
      <c r="G878" s="33" t="str">
        <f ca="1">IF(E878&lt;&gt;"",F877*((1+$H$11)^YEARFRAC(B877,B878,1)-(1+$H$11-$H$13)^YEARFRAC(B877,B878,1)),"")</f>
        <v/>
      </c>
      <c r="I878" s="30" t="str">
        <f ca="1">IFERROR(IF(YEARFRAC($I$28,DATE(YEAR(I877),MONTH(I877)+1,1))&gt;$H$17,"",DATE(YEAR(I877),MONTH(I877)+1,1)),"")</f>
        <v/>
      </c>
      <c r="J878" s="33" t="str">
        <f ca="1">IF(I878&lt;&gt;"",(J877-K877)*(1+($H$12-$H$13)/12),"")</f>
        <v/>
      </c>
      <c r="K878" s="33" t="str">
        <f ca="1">IF(J878&lt;&gt;"",-PMT(($H$12-$H$13)/12,12*$H$17,$J$28,0,1),"")</f>
        <v/>
      </c>
      <c r="L878" s="33" t="str">
        <f ca="1">IF(K878&lt;&gt;"",J878*$H$13/12,"")</f>
        <v/>
      </c>
    </row>
    <row r="879" spans="2:12" x14ac:dyDescent="0.3">
      <c r="B879" s="30" t="str">
        <f ca="1">IFERROR(IF(YEARFRAC($B$28,IF(DATE(YEAR(B878),MONTH(B878),15)&gt;B878,DATE(YEAR(B878),MONTH(B878),15),DATE(YEAR(B878),MONTH(B878)+1,1)))&gt;$H$16,"",IF(DATE(YEAR(B878),MONTH(B878),15)&gt;B878,DATE(YEAR(B878),MONTH(B878),15),DATE(YEAR(B878),MONTH(B878)+1,1))),"")</f>
        <v/>
      </c>
      <c r="C879" s="33" t="str">
        <f ca="1">IF(B879&lt;&gt;"",IF(AND(MONTH(B879)=1,DAY(B879)=1),C878*(1+$H$10),C878),"")</f>
        <v/>
      </c>
      <c r="D879" s="33" t="str">
        <f ca="1">IF(C879&lt;&gt;"",C879*$H$8/24,"")</f>
        <v/>
      </c>
      <c r="E879" s="33" t="str">
        <f ca="1">IF(D879&lt;&gt;"",C879*$H$9/24,"")</f>
        <v/>
      </c>
      <c r="F879" s="33" t="str">
        <f ca="1">IF(E879&lt;&gt;"",F878*(1+$H$11-$H$13)^YEARFRAC(B878,B879,1)+D879+E879,"")</f>
        <v/>
      </c>
      <c r="G879" s="33" t="str">
        <f ca="1">IF(E879&lt;&gt;"",F878*((1+$H$11)^YEARFRAC(B878,B879,1)-(1+$H$11-$H$13)^YEARFRAC(B878,B879,1)),"")</f>
        <v/>
      </c>
      <c r="I879" s="30" t="str">
        <f ca="1">IFERROR(IF(YEARFRAC($I$28,DATE(YEAR(I878),MONTH(I878)+1,1))&gt;$H$17,"",DATE(YEAR(I878),MONTH(I878)+1,1)),"")</f>
        <v/>
      </c>
      <c r="J879" s="33" t="str">
        <f ca="1">IF(I879&lt;&gt;"",(J878-K878)*(1+($H$12-$H$13)/12),"")</f>
        <v/>
      </c>
      <c r="K879" s="33" t="str">
        <f ca="1">IF(J879&lt;&gt;"",-PMT(($H$12-$H$13)/12,12*$H$17,$J$28,0,1),"")</f>
        <v/>
      </c>
      <c r="L879" s="33" t="str">
        <f ca="1">IF(K879&lt;&gt;"",J879*$H$13/12,"")</f>
        <v/>
      </c>
    </row>
    <row r="880" spans="2:12" x14ac:dyDescent="0.3">
      <c r="B880" s="30" t="str">
        <f ca="1">IFERROR(IF(YEARFRAC($B$28,IF(DATE(YEAR(B879),MONTH(B879),15)&gt;B879,DATE(YEAR(B879),MONTH(B879),15),DATE(YEAR(B879),MONTH(B879)+1,1)))&gt;$H$16,"",IF(DATE(YEAR(B879),MONTH(B879),15)&gt;B879,DATE(YEAR(B879),MONTH(B879),15),DATE(YEAR(B879),MONTH(B879)+1,1))),"")</f>
        <v/>
      </c>
      <c r="C880" s="33" t="str">
        <f ca="1">IF(B880&lt;&gt;"",IF(AND(MONTH(B880)=1,DAY(B880)=1),C879*(1+$H$10),C879),"")</f>
        <v/>
      </c>
      <c r="D880" s="33" t="str">
        <f ca="1">IF(C880&lt;&gt;"",C880*$H$8/24,"")</f>
        <v/>
      </c>
      <c r="E880" s="33" t="str">
        <f ca="1">IF(D880&lt;&gt;"",C880*$H$9/24,"")</f>
        <v/>
      </c>
      <c r="F880" s="33" t="str">
        <f ca="1">IF(E880&lt;&gt;"",F879*(1+$H$11-$H$13)^YEARFRAC(B879,B880,1)+D880+E880,"")</f>
        <v/>
      </c>
      <c r="G880" s="33" t="str">
        <f ca="1">IF(E880&lt;&gt;"",F879*((1+$H$11)^YEARFRAC(B879,B880,1)-(1+$H$11-$H$13)^YEARFRAC(B879,B880,1)),"")</f>
        <v/>
      </c>
      <c r="I880" s="30" t="str">
        <f ca="1">IFERROR(IF(YEARFRAC($I$28,DATE(YEAR(I879),MONTH(I879)+1,1))&gt;$H$17,"",DATE(YEAR(I879),MONTH(I879)+1,1)),"")</f>
        <v/>
      </c>
      <c r="J880" s="33" t="str">
        <f ca="1">IF(I880&lt;&gt;"",(J879-K879)*(1+($H$12-$H$13)/12),"")</f>
        <v/>
      </c>
      <c r="K880" s="33" t="str">
        <f ca="1">IF(J880&lt;&gt;"",-PMT(($H$12-$H$13)/12,12*$H$17,$J$28,0,1),"")</f>
        <v/>
      </c>
      <c r="L880" s="33" t="str">
        <f ca="1">IF(K880&lt;&gt;"",J880*$H$13/12,"")</f>
        <v/>
      </c>
    </row>
    <row r="881" spans="2:12" x14ac:dyDescent="0.3">
      <c r="B881" s="30" t="str">
        <f ca="1">IFERROR(IF(YEARFRAC($B$28,IF(DATE(YEAR(B880),MONTH(B880),15)&gt;B880,DATE(YEAR(B880),MONTH(B880),15),DATE(YEAR(B880),MONTH(B880)+1,1)))&gt;$H$16,"",IF(DATE(YEAR(B880),MONTH(B880),15)&gt;B880,DATE(YEAR(B880),MONTH(B880),15),DATE(YEAR(B880),MONTH(B880)+1,1))),"")</f>
        <v/>
      </c>
      <c r="C881" s="33" t="str">
        <f ca="1">IF(B881&lt;&gt;"",IF(AND(MONTH(B881)=1,DAY(B881)=1),C880*(1+$H$10),C880),"")</f>
        <v/>
      </c>
      <c r="D881" s="33" t="str">
        <f ca="1">IF(C881&lt;&gt;"",C881*$H$8/24,"")</f>
        <v/>
      </c>
      <c r="E881" s="33" t="str">
        <f ca="1">IF(D881&lt;&gt;"",C881*$H$9/24,"")</f>
        <v/>
      </c>
      <c r="F881" s="33" t="str">
        <f ca="1">IF(E881&lt;&gt;"",F880*(1+$H$11-$H$13)^YEARFRAC(B880,B881,1)+D881+E881,"")</f>
        <v/>
      </c>
      <c r="G881" s="33" t="str">
        <f ca="1">IF(E881&lt;&gt;"",F880*((1+$H$11)^YEARFRAC(B880,B881,1)-(1+$H$11-$H$13)^YEARFRAC(B880,B881,1)),"")</f>
        <v/>
      </c>
      <c r="I881" s="30" t="str">
        <f ca="1">IFERROR(IF(YEARFRAC($I$28,DATE(YEAR(I880),MONTH(I880)+1,1))&gt;$H$17,"",DATE(YEAR(I880),MONTH(I880)+1,1)),"")</f>
        <v/>
      </c>
      <c r="J881" s="33" t="str">
        <f ca="1">IF(I881&lt;&gt;"",(J880-K880)*(1+($H$12-$H$13)/12),"")</f>
        <v/>
      </c>
      <c r="K881" s="33" t="str">
        <f ca="1">IF(J881&lt;&gt;"",-PMT(($H$12-$H$13)/12,12*$H$17,$J$28,0,1),"")</f>
        <v/>
      </c>
      <c r="L881" s="33" t="str">
        <f ca="1">IF(K881&lt;&gt;"",J881*$H$13/12,"")</f>
        <v/>
      </c>
    </row>
    <row r="882" spans="2:12" x14ac:dyDescent="0.3">
      <c r="B882" s="30" t="str">
        <f ca="1">IFERROR(IF(YEARFRAC($B$28,IF(DATE(YEAR(B881),MONTH(B881),15)&gt;B881,DATE(YEAR(B881),MONTH(B881),15),DATE(YEAR(B881),MONTH(B881)+1,1)))&gt;$H$16,"",IF(DATE(YEAR(B881),MONTH(B881),15)&gt;B881,DATE(YEAR(B881),MONTH(B881),15),DATE(YEAR(B881),MONTH(B881)+1,1))),"")</f>
        <v/>
      </c>
      <c r="C882" s="33" t="str">
        <f ca="1">IF(B882&lt;&gt;"",IF(AND(MONTH(B882)=1,DAY(B882)=1),C881*(1+$H$10),C881),"")</f>
        <v/>
      </c>
      <c r="D882" s="33" t="str">
        <f ca="1">IF(C882&lt;&gt;"",C882*$H$8/24,"")</f>
        <v/>
      </c>
      <c r="E882" s="33" t="str">
        <f ca="1">IF(D882&lt;&gt;"",C882*$H$9/24,"")</f>
        <v/>
      </c>
      <c r="F882" s="33" t="str">
        <f ca="1">IF(E882&lt;&gt;"",F881*(1+$H$11-$H$13)^YEARFRAC(B881,B882,1)+D882+E882,"")</f>
        <v/>
      </c>
      <c r="G882" s="33" t="str">
        <f ca="1">IF(E882&lt;&gt;"",F881*((1+$H$11)^YEARFRAC(B881,B882,1)-(1+$H$11-$H$13)^YEARFRAC(B881,B882,1)),"")</f>
        <v/>
      </c>
      <c r="I882" s="30" t="str">
        <f ca="1">IFERROR(IF(YEARFRAC($I$28,DATE(YEAR(I881),MONTH(I881)+1,1))&gt;$H$17,"",DATE(YEAR(I881),MONTH(I881)+1,1)),"")</f>
        <v/>
      </c>
      <c r="J882" s="33" t="str">
        <f ca="1">IF(I882&lt;&gt;"",(J881-K881)*(1+($H$12-$H$13)/12),"")</f>
        <v/>
      </c>
      <c r="K882" s="33" t="str">
        <f ca="1">IF(J882&lt;&gt;"",-PMT(($H$12-$H$13)/12,12*$H$17,$J$28,0,1),"")</f>
        <v/>
      </c>
      <c r="L882" s="33" t="str">
        <f ca="1">IF(K882&lt;&gt;"",J882*$H$13/12,"")</f>
        <v/>
      </c>
    </row>
    <row r="883" spans="2:12" x14ac:dyDescent="0.3">
      <c r="B883" s="30" t="str">
        <f ca="1">IFERROR(IF(YEARFRAC($B$28,IF(DATE(YEAR(B882),MONTH(B882),15)&gt;B882,DATE(YEAR(B882),MONTH(B882),15),DATE(YEAR(B882),MONTH(B882)+1,1)))&gt;$H$16,"",IF(DATE(YEAR(B882),MONTH(B882),15)&gt;B882,DATE(YEAR(B882),MONTH(B882),15),DATE(YEAR(B882),MONTH(B882)+1,1))),"")</f>
        <v/>
      </c>
      <c r="C883" s="33" t="str">
        <f ca="1">IF(B883&lt;&gt;"",IF(AND(MONTH(B883)=1,DAY(B883)=1),C882*(1+$H$10),C882),"")</f>
        <v/>
      </c>
      <c r="D883" s="33" t="str">
        <f ca="1">IF(C883&lt;&gt;"",C883*$H$8/24,"")</f>
        <v/>
      </c>
      <c r="E883" s="33" t="str">
        <f ca="1">IF(D883&lt;&gt;"",C883*$H$9/24,"")</f>
        <v/>
      </c>
      <c r="F883" s="33" t="str">
        <f ca="1">IF(E883&lt;&gt;"",F882*(1+$H$11-$H$13)^YEARFRAC(B882,B883,1)+D883+E883,"")</f>
        <v/>
      </c>
      <c r="G883" s="33" t="str">
        <f ca="1">IF(E883&lt;&gt;"",F882*((1+$H$11)^YEARFRAC(B882,B883,1)-(1+$H$11-$H$13)^YEARFRAC(B882,B883,1)),"")</f>
        <v/>
      </c>
      <c r="I883" s="30" t="str">
        <f ca="1">IFERROR(IF(YEARFRAC($I$28,DATE(YEAR(I882),MONTH(I882)+1,1))&gt;$H$17,"",DATE(YEAR(I882),MONTH(I882)+1,1)),"")</f>
        <v/>
      </c>
      <c r="J883" s="33" t="str">
        <f ca="1">IF(I883&lt;&gt;"",(J882-K882)*(1+($H$12-$H$13)/12),"")</f>
        <v/>
      </c>
      <c r="K883" s="33" t="str">
        <f ca="1">IF(J883&lt;&gt;"",-PMT(($H$12-$H$13)/12,12*$H$17,$J$28,0,1),"")</f>
        <v/>
      </c>
      <c r="L883" s="33" t="str">
        <f ca="1">IF(K883&lt;&gt;"",J883*$H$13/12,"")</f>
        <v/>
      </c>
    </row>
    <row r="884" spans="2:12" x14ac:dyDescent="0.3">
      <c r="B884" s="30" t="str">
        <f ca="1">IFERROR(IF(YEARFRAC($B$28,IF(DATE(YEAR(B883),MONTH(B883),15)&gt;B883,DATE(YEAR(B883),MONTH(B883),15),DATE(YEAR(B883),MONTH(B883)+1,1)))&gt;$H$16,"",IF(DATE(YEAR(B883),MONTH(B883),15)&gt;B883,DATE(YEAR(B883),MONTH(B883),15),DATE(YEAR(B883),MONTH(B883)+1,1))),"")</f>
        <v/>
      </c>
      <c r="C884" s="33" t="str">
        <f ca="1">IF(B884&lt;&gt;"",IF(AND(MONTH(B884)=1,DAY(B884)=1),C883*(1+$H$10),C883),"")</f>
        <v/>
      </c>
      <c r="D884" s="33" t="str">
        <f ca="1">IF(C884&lt;&gt;"",C884*$H$8/24,"")</f>
        <v/>
      </c>
      <c r="E884" s="33" t="str">
        <f ca="1">IF(D884&lt;&gt;"",C884*$H$9/24,"")</f>
        <v/>
      </c>
      <c r="F884" s="33" t="str">
        <f ca="1">IF(E884&lt;&gt;"",F883*(1+$H$11-$H$13)^YEARFRAC(B883,B884,1)+D884+E884,"")</f>
        <v/>
      </c>
      <c r="G884" s="33" t="str">
        <f ca="1">IF(E884&lt;&gt;"",F883*((1+$H$11)^YEARFRAC(B883,B884,1)-(1+$H$11-$H$13)^YEARFRAC(B883,B884,1)),"")</f>
        <v/>
      </c>
      <c r="I884" s="30" t="str">
        <f ca="1">IFERROR(IF(YEARFRAC($I$28,DATE(YEAR(I883),MONTH(I883)+1,1))&gt;$H$17,"",DATE(YEAR(I883),MONTH(I883)+1,1)),"")</f>
        <v/>
      </c>
      <c r="J884" s="33" t="str">
        <f ca="1">IF(I884&lt;&gt;"",(J883-K883)*(1+($H$12-$H$13)/12),"")</f>
        <v/>
      </c>
      <c r="K884" s="33" t="str">
        <f ca="1">IF(J884&lt;&gt;"",-PMT(($H$12-$H$13)/12,12*$H$17,$J$28,0,1),"")</f>
        <v/>
      </c>
      <c r="L884" s="33" t="str">
        <f ca="1">IF(K884&lt;&gt;"",J884*$H$13/12,"")</f>
        <v/>
      </c>
    </row>
    <row r="885" spans="2:12" x14ac:dyDescent="0.3">
      <c r="B885" s="30" t="str">
        <f ca="1">IFERROR(IF(YEARFRAC($B$28,IF(DATE(YEAR(B884),MONTH(B884),15)&gt;B884,DATE(YEAR(B884),MONTH(B884),15),DATE(YEAR(B884),MONTH(B884)+1,1)))&gt;$H$16,"",IF(DATE(YEAR(B884),MONTH(B884),15)&gt;B884,DATE(YEAR(B884),MONTH(B884),15),DATE(YEAR(B884),MONTH(B884)+1,1))),"")</f>
        <v/>
      </c>
      <c r="C885" s="33" t="str">
        <f ca="1">IF(B885&lt;&gt;"",IF(AND(MONTH(B885)=1,DAY(B885)=1),C884*(1+$H$10),C884),"")</f>
        <v/>
      </c>
      <c r="D885" s="33" t="str">
        <f ca="1">IF(C885&lt;&gt;"",C885*$H$8/24,"")</f>
        <v/>
      </c>
      <c r="E885" s="33" t="str">
        <f ca="1">IF(D885&lt;&gt;"",C885*$H$9/24,"")</f>
        <v/>
      </c>
      <c r="F885" s="33" t="str">
        <f ca="1">IF(E885&lt;&gt;"",F884*(1+$H$11-$H$13)^YEARFRAC(B884,B885,1)+D885+E885,"")</f>
        <v/>
      </c>
      <c r="G885" s="33" t="str">
        <f ca="1">IF(E885&lt;&gt;"",F884*((1+$H$11)^YEARFRAC(B884,B885,1)-(1+$H$11-$H$13)^YEARFRAC(B884,B885,1)),"")</f>
        <v/>
      </c>
      <c r="I885" s="30" t="str">
        <f ca="1">IFERROR(IF(YEARFRAC($I$28,DATE(YEAR(I884),MONTH(I884)+1,1))&gt;$H$17,"",DATE(YEAR(I884),MONTH(I884)+1,1)),"")</f>
        <v/>
      </c>
      <c r="J885" s="33" t="str">
        <f ca="1">IF(I885&lt;&gt;"",(J884-K884)*(1+($H$12-$H$13)/12),"")</f>
        <v/>
      </c>
      <c r="K885" s="33" t="str">
        <f ca="1">IF(J885&lt;&gt;"",-PMT(($H$12-$H$13)/12,12*$H$17,$J$28,0,1),"")</f>
        <v/>
      </c>
      <c r="L885" s="33" t="str">
        <f ca="1">IF(K885&lt;&gt;"",J885*$H$13/12,"")</f>
        <v/>
      </c>
    </row>
    <row r="886" spans="2:12" x14ac:dyDescent="0.3">
      <c r="B886" s="30" t="str">
        <f ca="1">IFERROR(IF(YEARFRAC($B$28,IF(DATE(YEAR(B885),MONTH(B885),15)&gt;B885,DATE(YEAR(B885),MONTH(B885),15),DATE(YEAR(B885),MONTH(B885)+1,1)))&gt;$H$16,"",IF(DATE(YEAR(B885),MONTH(B885),15)&gt;B885,DATE(YEAR(B885),MONTH(B885),15),DATE(YEAR(B885),MONTH(B885)+1,1))),"")</f>
        <v/>
      </c>
      <c r="C886" s="33" t="str">
        <f ca="1">IF(B886&lt;&gt;"",IF(AND(MONTH(B886)=1,DAY(B886)=1),C885*(1+$H$10),C885),"")</f>
        <v/>
      </c>
      <c r="D886" s="33" t="str">
        <f ca="1">IF(C886&lt;&gt;"",C886*$H$8/24,"")</f>
        <v/>
      </c>
      <c r="E886" s="33" t="str">
        <f ca="1">IF(D886&lt;&gt;"",C886*$H$9/24,"")</f>
        <v/>
      </c>
      <c r="F886" s="33" t="str">
        <f ca="1">IF(E886&lt;&gt;"",F885*(1+$H$11-$H$13)^YEARFRAC(B885,B886,1)+D886+E886,"")</f>
        <v/>
      </c>
      <c r="G886" s="33" t="str">
        <f ca="1">IF(E886&lt;&gt;"",F885*((1+$H$11)^YEARFRAC(B885,B886,1)-(1+$H$11-$H$13)^YEARFRAC(B885,B886,1)),"")</f>
        <v/>
      </c>
      <c r="I886" s="30" t="str">
        <f ca="1">IFERROR(IF(YEARFRAC($I$28,DATE(YEAR(I885),MONTH(I885)+1,1))&gt;$H$17,"",DATE(YEAR(I885),MONTH(I885)+1,1)),"")</f>
        <v/>
      </c>
      <c r="J886" s="33" t="str">
        <f ca="1">IF(I886&lt;&gt;"",(J885-K885)*(1+($H$12-$H$13)/12),"")</f>
        <v/>
      </c>
      <c r="K886" s="33" t="str">
        <f ca="1">IF(J886&lt;&gt;"",-PMT(($H$12-$H$13)/12,12*$H$17,$J$28,0,1),"")</f>
        <v/>
      </c>
      <c r="L886" s="33" t="str">
        <f ca="1">IF(K886&lt;&gt;"",J886*$H$13/12,"")</f>
        <v/>
      </c>
    </row>
    <row r="887" spans="2:12" x14ac:dyDescent="0.3">
      <c r="B887" s="30" t="str">
        <f ca="1">IFERROR(IF(YEARFRAC($B$28,IF(DATE(YEAR(B886),MONTH(B886),15)&gt;B886,DATE(YEAR(B886),MONTH(B886),15),DATE(YEAR(B886),MONTH(B886)+1,1)))&gt;$H$16,"",IF(DATE(YEAR(B886),MONTH(B886),15)&gt;B886,DATE(YEAR(B886),MONTH(B886),15),DATE(YEAR(B886),MONTH(B886)+1,1))),"")</f>
        <v/>
      </c>
      <c r="C887" s="33" t="str">
        <f ca="1">IF(B887&lt;&gt;"",IF(AND(MONTH(B887)=1,DAY(B887)=1),C886*(1+$H$10),C886),"")</f>
        <v/>
      </c>
      <c r="D887" s="33" t="str">
        <f ca="1">IF(C887&lt;&gt;"",C887*$H$8/24,"")</f>
        <v/>
      </c>
      <c r="E887" s="33" t="str">
        <f ca="1">IF(D887&lt;&gt;"",C887*$H$9/24,"")</f>
        <v/>
      </c>
      <c r="F887" s="33" t="str">
        <f ca="1">IF(E887&lt;&gt;"",F886*(1+$H$11-$H$13)^YEARFRAC(B886,B887,1)+D887+E887,"")</f>
        <v/>
      </c>
      <c r="G887" s="33" t="str">
        <f ca="1">IF(E887&lt;&gt;"",F886*((1+$H$11)^YEARFRAC(B886,B887,1)-(1+$H$11-$H$13)^YEARFRAC(B886,B887,1)),"")</f>
        <v/>
      </c>
      <c r="I887" s="30" t="str">
        <f ca="1">IFERROR(IF(YEARFRAC($I$28,DATE(YEAR(I886),MONTH(I886)+1,1))&gt;$H$17,"",DATE(YEAR(I886),MONTH(I886)+1,1)),"")</f>
        <v/>
      </c>
      <c r="J887" s="33" t="str">
        <f ca="1">IF(I887&lt;&gt;"",(J886-K886)*(1+($H$12-$H$13)/12),"")</f>
        <v/>
      </c>
      <c r="K887" s="33" t="str">
        <f ca="1">IF(J887&lt;&gt;"",-PMT(($H$12-$H$13)/12,12*$H$17,$J$28,0,1),"")</f>
        <v/>
      </c>
      <c r="L887" s="33" t="str">
        <f ca="1">IF(K887&lt;&gt;"",J887*$H$13/12,"")</f>
        <v/>
      </c>
    </row>
    <row r="888" spans="2:12" x14ac:dyDescent="0.3">
      <c r="B888" s="30" t="str">
        <f ca="1">IFERROR(IF(YEARFRAC($B$28,IF(DATE(YEAR(B887),MONTH(B887),15)&gt;B887,DATE(YEAR(B887),MONTH(B887),15),DATE(YEAR(B887),MONTH(B887)+1,1)))&gt;$H$16,"",IF(DATE(YEAR(B887),MONTH(B887),15)&gt;B887,DATE(YEAR(B887),MONTH(B887),15),DATE(YEAR(B887),MONTH(B887)+1,1))),"")</f>
        <v/>
      </c>
      <c r="C888" s="33" t="str">
        <f ca="1">IF(B888&lt;&gt;"",IF(AND(MONTH(B888)=1,DAY(B888)=1),C887*(1+$H$10),C887),"")</f>
        <v/>
      </c>
      <c r="D888" s="33" t="str">
        <f ca="1">IF(C888&lt;&gt;"",C888*$H$8/24,"")</f>
        <v/>
      </c>
      <c r="E888" s="33" t="str">
        <f ca="1">IF(D888&lt;&gt;"",C888*$H$9/24,"")</f>
        <v/>
      </c>
      <c r="F888" s="33" t="str">
        <f ca="1">IF(E888&lt;&gt;"",F887*(1+$H$11-$H$13)^YEARFRAC(B887,B888,1)+D888+E888,"")</f>
        <v/>
      </c>
      <c r="G888" s="33" t="str">
        <f ca="1">IF(E888&lt;&gt;"",F887*((1+$H$11)^YEARFRAC(B887,B888,1)-(1+$H$11-$H$13)^YEARFRAC(B887,B888,1)),"")</f>
        <v/>
      </c>
      <c r="I888" s="30" t="str">
        <f ca="1">IFERROR(IF(YEARFRAC($I$28,DATE(YEAR(I887),MONTH(I887)+1,1))&gt;$H$17,"",DATE(YEAR(I887),MONTH(I887)+1,1)),"")</f>
        <v/>
      </c>
      <c r="J888" s="33" t="str">
        <f ca="1">IF(I888&lt;&gt;"",(J887-K887)*(1+($H$12-$H$13)/12),"")</f>
        <v/>
      </c>
      <c r="K888" s="33" t="str">
        <f ca="1">IF(J888&lt;&gt;"",-PMT(($H$12-$H$13)/12,12*$H$17,$J$28,0,1),"")</f>
        <v/>
      </c>
      <c r="L888" s="33" t="str">
        <f ca="1">IF(K888&lt;&gt;"",J888*$H$13/12,"")</f>
        <v/>
      </c>
    </row>
    <row r="889" spans="2:12" x14ac:dyDescent="0.3">
      <c r="B889" s="30" t="str">
        <f ca="1">IFERROR(IF(YEARFRAC($B$28,IF(DATE(YEAR(B888),MONTH(B888),15)&gt;B888,DATE(YEAR(B888),MONTH(B888),15),DATE(YEAR(B888),MONTH(B888)+1,1)))&gt;$H$16,"",IF(DATE(YEAR(B888),MONTH(B888),15)&gt;B888,DATE(YEAR(B888),MONTH(B888),15),DATE(YEAR(B888),MONTH(B888)+1,1))),"")</f>
        <v/>
      </c>
      <c r="C889" s="33" t="str">
        <f ca="1">IF(B889&lt;&gt;"",IF(AND(MONTH(B889)=1,DAY(B889)=1),C888*(1+$H$10),C888),"")</f>
        <v/>
      </c>
      <c r="D889" s="33" t="str">
        <f ca="1">IF(C889&lt;&gt;"",C889*$H$8/24,"")</f>
        <v/>
      </c>
      <c r="E889" s="33" t="str">
        <f ca="1">IF(D889&lt;&gt;"",C889*$H$9/24,"")</f>
        <v/>
      </c>
      <c r="F889" s="33" t="str">
        <f ca="1">IF(E889&lt;&gt;"",F888*(1+$H$11-$H$13)^YEARFRAC(B888,B889,1)+D889+E889,"")</f>
        <v/>
      </c>
      <c r="G889" s="33" t="str">
        <f ca="1">IF(E889&lt;&gt;"",F888*((1+$H$11)^YEARFRAC(B888,B889,1)-(1+$H$11-$H$13)^YEARFRAC(B888,B889,1)),"")</f>
        <v/>
      </c>
      <c r="I889" s="30" t="str">
        <f ca="1">IFERROR(IF(YEARFRAC($I$28,DATE(YEAR(I888),MONTH(I888)+1,1))&gt;$H$17,"",DATE(YEAR(I888),MONTH(I888)+1,1)),"")</f>
        <v/>
      </c>
      <c r="J889" s="33" t="str">
        <f ca="1">IF(I889&lt;&gt;"",(J888-K888)*(1+($H$12-$H$13)/12),"")</f>
        <v/>
      </c>
      <c r="K889" s="33" t="str">
        <f ca="1">IF(J889&lt;&gt;"",-PMT(($H$12-$H$13)/12,12*$H$17,$J$28,0,1),"")</f>
        <v/>
      </c>
      <c r="L889" s="33" t="str">
        <f ca="1">IF(K889&lt;&gt;"",J889*$H$13/12,"")</f>
        <v/>
      </c>
    </row>
    <row r="890" spans="2:12" x14ac:dyDescent="0.3">
      <c r="B890" s="30" t="str">
        <f ca="1">IFERROR(IF(YEARFRAC($B$28,IF(DATE(YEAR(B889),MONTH(B889),15)&gt;B889,DATE(YEAR(B889),MONTH(B889),15),DATE(YEAR(B889),MONTH(B889)+1,1)))&gt;$H$16,"",IF(DATE(YEAR(B889),MONTH(B889),15)&gt;B889,DATE(YEAR(B889),MONTH(B889),15),DATE(YEAR(B889),MONTH(B889)+1,1))),"")</f>
        <v/>
      </c>
      <c r="C890" s="33" t="str">
        <f ca="1">IF(B890&lt;&gt;"",IF(AND(MONTH(B890)=1,DAY(B890)=1),C889*(1+$H$10),C889),"")</f>
        <v/>
      </c>
      <c r="D890" s="33" t="str">
        <f ca="1">IF(C890&lt;&gt;"",C890*$H$8/24,"")</f>
        <v/>
      </c>
      <c r="E890" s="33" t="str">
        <f ca="1">IF(D890&lt;&gt;"",C890*$H$9/24,"")</f>
        <v/>
      </c>
      <c r="F890" s="33" t="str">
        <f ca="1">IF(E890&lt;&gt;"",F889*(1+$H$11-$H$13)^YEARFRAC(B889,B890,1)+D890+E890,"")</f>
        <v/>
      </c>
      <c r="G890" s="33" t="str">
        <f ca="1">IF(E890&lt;&gt;"",F889*((1+$H$11)^YEARFRAC(B889,B890,1)-(1+$H$11-$H$13)^YEARFRAC(B889,B890,1)),"")</f>
        <v/>
      </c>
      <c r="I890" s="30" t="str">
        <f ca="1">IFERROR(IF(YEARFRAC($I$28,DATE(YEAR(I889),MONTH(I889)+1,1))&gt;$H$17,"",DATE(YEAR(I889),MONTH(I889)+1,1)),"")</f>
        <v/>
      </c>
      <c r="J890" s="33" t="str">
        <f ca="1">IF(I890&lt;&gt;"",(J889-K889)*(1+($H$12-$H$13)/12),"")</f>
        <v/>
      </c>
      <c r="K890" s="33" t="str">
        <f ca="1">IF(J890&lt;&gt;"",-PMT(($H$12-$H$13)/12,12*$H$17,$J$28,0,1),"")</f>
        <v/>
      </c>
      <c r="L890" s="33" t="str">
        <f ca="1">IF(K890&lt;&gt;"",J890*$H$13/12,"")</f>
        <v/>
      </c>
    </row>
    <row r="891" spans="2:12" x14ac:dyDescent="0.3">
      <c r="B891" s="30" t="str">
        <f ca="1">IFERROR(IF(YEARFRAC($B$28,IF(DATE(YEAR(B890),MONTH(B890),15)&gt;B890,DATE(YEAR(B890),MONTH(B890),15),DATE(YEAR(B890),MONTH(B890)+1,1)))&gt;$H$16,"",IF(DATE(YEAR(B890),MONTH(B890),15)&gt;B890,DATE(YEAR(B890),MONTH(B890),15),DATE(YEAR(B890),MONTH(B890)+1,1))),"")</f>
        <v/>
      </c>
      <c r="C891" s="33" t="str">
        <f ca="1">IF(B891&lt;&gt;"",IF(AND(MONTH(B891)=1,DAY(B891)=1),C890*(1+$H$10),C890),"")</f>
        <v/>
      </c>
      <c r="D891" s="33" t="str">
        <f ca="1">IF(C891&lt;&gt;"",C891*$H$8/24,"")</f>
        <v/>
      </c>
      <c r="E891" s="33" t="str">
        <f ca="1">IF(D891&lt;&gt;"",C891*$H$9/24,"")</f>
        <v/>
      </c>
      <c r="F891" s="33" t="str">
        <f ca="1">IF(E891&lt;&gt;"",F890*(1+$H$11-$H$13)^YEARFRAC(B890,B891,1)+D891+E891,"")</f>
        <v/>
      </c>
      <c r="G891" s="33" t="str">
        <f ca="1">IF(E891&lt;&gt;"",F890*((1+$H$11)^YEARFRAC(B890,B891,1)-(1+$H$11-$H$13)^YEARFRAC(B890,B891,1)),"")</f>
        <v/>
      </c>
      <c r="I891" s="30" t="str">
        <f ca="1">IFERROR(IF(YEARFRAC($I$28,DATE(YEAR(I890),MONTH(I890)+1,1))&gt;$H$17,"",DATE(YEAR(I890),MONTH(I890)+1,1)),"")</f>
        <v/>
      </c>
      <c r="J891" s="33" t="str">
        <f ca="1">IF(I891&lt;&gt;"",(J890-K890)*(1+($H$12-$H$13)/12),"")</f>
        <v/>
      </c>
      <c r="K891" s="33" t="str">
        <f ca="1">IF(J891&lt;&gt;"",-PMT(($H$12-$H$13)/12,12*$H$17,$J$28,0,1),"")</f>
        <v/>
      </c>
      <c r="L891" s="33" t="str">
        <f ca="1">IF(K891&lt;&gt;"",J891*$H$13/12,"")</f>
        <v/>
      </c>
    </row>
    <row r="892" spans="2:12" x14ac:dyDescent="0.3">
      <c r="B892" s="30" t="str">
        <f ca="1">IFERROR(IF(YEARFRAC($B$28,IF(DATE(YEAR(B891),MONTH(B891),15)&gt;B891,DATE(YEAR(B891),MONTH(B891),15),DATE(YEAR(B891),MONTH(B891)+1,1)))&gt;$H$16,"",IF(DATE(YEAR(B891),MONTH(B891),15)&gt;B891,DATE(YEAR(B891),MONTH(B891),15),DATE(YEAR(B891),MONTH(B891)+1,1))),"")</f>
        <v/>
      </c>
      <c r="C892" s="33" t="str">
        <f ca="1">IF(B892&lt;&gt;"",IF(AND(MONTH(B892)=1,DAY(B892)=1),C891*(1+$H$10),C891),"")</f>
        <v/>
      </c>
      <c r="D892" s="33" t="str">
        <f ca="1">IF(C892&lt;&gt;"",C892*$H$8/24,"")</f>
        <v/>
      </c>
      <c r="E892" s="33" t="str">
        <f ca="1">IF(D892&lt;&gt;"",C892*$H$9/24,"")</f>
        <v/>
      </c>
      <c r="F892" s="33" t="str">
        <f ca="1">IF(E892&lt;&gt;"",F891*(1+$H$11-$H$13)^YEARFRAC(B891,B892,1)+D892+E892,"")</f>
        <v/>
      </c>
      <c r="G892" s="33" t="str">
        <f ca="1">IF(E892&lt;&gt;"",F891*((1+$H$11)^YEARFRAC(B891,B892,1)-(1+$H$11-$H$13)^YEARFRAC(B891,B892,1)),"")</f>
        <v/>
      </c>
      <c r="I892" s="30" t="str">
        <f ca="1">IFERROR(IF(YEARFRAC($I$28,DATE(YEAR(I891),MONTH(I891)+1,1))&gt;$H$17,"",DATE(YEAR(I891),MONTH(I891)+1,1)),"")</f>
        <v/>
      </c>
      <c r="J892" s="33" t="str">
        <f ca="1">IF(I892&lt;&gt;"",(J891-K891)*(1+($H$12-$H$13)/12),"")</f>
        <v/>
      </c>
      <c r="K892" s="33" t="str">
        <f ca="1">IF(J892&lt;&gt;"",-PMT(($H$12-$H$13)/12,12*$H$17,$J$28,0,1),"")</f>
        <v/>
      </c>
      <c r="L892" s="33" t="str">
        <f ca="1">IF(K892&lt;&gt;"",J892*$H$13/12,"")</f>
        <v/>
      </c>
    </row>
    <row r="893" spans="2:12" x14ac:dyDescent="0.3">
      <c r="B893" s="30" t="str">
        <f ca="1">IFERROR(IF(YEARFRAC($B$28,IF(DATE(YEAR(B892),MONTH(B892),15)&gt;B892,DATE(YEAR(B892),MONTH(B892),15),DATE(YEAR(B892),MONTH(B892)+1,1)))&gt;$H$16,"",IF(DATE(YEAR(B892),MONTH(B892),15)&gt;B892,DATE(YEAR(B892),MONTH(B892),15),DATE(YEAR(B892),MONTH(B892)+1,1))),"")</f>
        <v/>
      </c>
      <c r="C893" s="33" t="str">
        <f ca="1">IF(B893&lt;&gt;"",IF(AND(MONTH(B893)=1,DAY(B893)=1),C892*(1+$H$10),C892),"")</f>
        <v/>
      </c>
      <c r="D893" s="33" t="str">
        <f ca="1">IF(C893&lt;&gt;"",C893*$H$8/24,"")</f>
        <v/>
      </c>
      <c r="E893" s="33" t="str">
        <f ca="1">IF(D893&lt;&gt;"",C893*$H$9/24,"")</f>
        <v/>
      </c>
      <c r="F893" s="33" t="str">
        <f ca="1">IF(E893&lt;&gt;"",F892*(1+$H$11-$H$13)^YEARFRAC(B892,B893,1)+D893+E893,"")</f>
        <v/>
      </c>
      <c r="G893" s="33" t="str">
        <f ca="1">IF(E893&lt;&gt;"",F892*((1+$H$11)^YEARFRAC(B892,B893,1)-(1+$H$11-$H$13)^YEARFRAC(B892,B893,1)),"")</f>
        <v/>
      </c>
      <c r="I893" s="30" t="str">
        <f ca="1">IFERROR(IF(YEARFRAC($I$28,DATE(YEAR(I892),MONTH(I892)+1,1))&gt;$H$17,"",DATE(YEAR(I892),MONTH(I892)+1,1)),"")</f>
        <v/>
      </c>
      <c r="J893" s="33" t="str">
        <f ca="1">IF(I893&lt;&gt;"",(J892-K892)*(1+($H$12-$H$13)/12),"")</f>
        <v/>
      </c>
      <c r="K893" s="33" t="str">
        <f ca="1">IF(J893&lt;&gt;"",-PMT(($H$12-$H$13)/12,12*$H$17,$J$28,0,1),"")</f>
        <v/>
      </c>
      <c r="L893" s="33" t="str">
        <f ca="1">IF(K893&lt;&gt;"",J893*$H$13/12,"")</f>
        <v/>
      </c>
    </row>
    <row r="894" spans="2:12" x14ac:dyDescent="0.3">
      <c r="B894" s="30" t="str">
        <f ca="1">IFERROR(IF(YEARFRAC($B$28,IF(DATE(YEAR(B893),MONTH(B893),15)&gt;B893,DATE(YEAR(B893),MONTH(B893),15),DATE(YEAR(B893),MONTH(B893)+1,1)))&gt;$H$16,"",IF(DATE(YEAR(B893),MONTH(B893),15)&gt;B893,DATE(YEAR(B893),MONTH(B893),15),DATE(YEAR(B893),MONTH(B893)+1,1))),"")</f>
        <v/>
      </c>
      <c r="C894" s="33" t="str">
        <f ca="1">IF(B894&lt;&gt;"",IF(AND(MONTH(B894)=1,DAY(B894)=1),C893*(1+$H$10),C893),"")</f>
        <v/>
      </c>
      <c r="D894" s="33" t="str">
        <f ca="1">IF(C894&lt;&gt;"",C894*$H$8/24,"")</f>
        <v/>
      </c>
      <c r="E894" s="33" t="str">
        <f ca="1">IF(D894&lt;&gt;"",C894*$H$9/24,"")</f>
        <v/>
      </c>
      <c r="F894" s="33" t="str">
        <f ca="1">IF(E894&lt;&gt;"",F893*(1+$H$11-$H$13)^YEARFRAC(B893,B894,1)+D894+E894,"")</f>
        <v/>
      </c>
      <c r="G894" s="33" t="str">
        <f ca="1">IF(E894&lt;&gt;"",F893*((1+$H$11)^YEARFRAC(B893,B894,1)-(1+$H$11-$H$13)^YEARFRAC(B893,B894,1)),"")</f>
        <v/>
      </c>
      <c r="I894" s="30" t="str">
        <f ca="1">IFERROR(IF(YEARFRAC($I$28,DATE(YEAR(I893),MONTH(I893)+1,1))&gt;$H$17,"",DATE(YEAR(I893),MONTH(I893)+1,1)),"")</f>
        <v/>
      </c>
      <c r="J894" s="33" t="str">
        <f ca="1">IF(I894&lt;&gt;"",(J893-K893)*(1+($H$12-$H$13)/12),"")</f>
        <v/>
      </c>
      <c r="K894" s="33" t="str">
        <f ca="1">IF(J894&lt;&gt;"",-PMT(($H$12-$H$13)/12,12*$H$17,$J$28,0,1),"")</f>
        <v/>
      </c>
      <c r="L894" s="33" t="str">
        <f ca="1">IF(K894&lt;&gt;"",J894*$H$13/12,"")</f>
        <v/>
      </c>
    </row>
    <row r="895" spans="2:12" x14ac:dyDescent="0.3">
      <c r="B895" s="30" t="str">
        <f ca="1">IFERROR(IF(YEARFRAC($B$28,IF(DATE(YEAR(B894),MONTH(B894),15)&gt;B894,DATE(YEAR(B894),MONTH(B894),15),DATE(YEAR(B894),MONTH(B894)+1,1)))&gt;$H$16,"",IF(DATE(YEAR(B894),MONTH(B894),15)&gt;B894,DATE(YEAR(B894),MONTH(B894),15),DATE(YEAR(B894),MONTH(B894)+1,1))),"")</f>
        <v/>
      </c>
      <c r="C895" s="33" t="str">
        <f ca="1">IF(B895&lt;&gt;"",IF(AND(MONTH(B895)=1,DAY(B895)=1),C894*(1+$H$10),C894),"")</f>
        <v/>
      </c>
      <c r="D895" s="33" t="str">
        <f ca="1">IF(C895&lt;&gt;"",C895*$H$8/24,"")</f>
        <v/>
      </c>
      <c r="E895" s="33" t="str">
        <f ca="1">IF(D895&lt;&gt;"",C895*$H$9/24,"")</f>
        <v/>
      </c>
      <c r="F895" s="33" t="str">
        <f ca="1">IF(E895&lt;&gt;"",F894*(1+$H$11-$H$13)^YEARFRAC(B894,B895,1)+D895+E895,"")</f>
        <v/>
      </c>
      <c r="G895" s="33" t="str">
        <f ca="1">IF(E895&lt;&gt;"",F894*((1+$H$11)^YEARFRAC(B894,B895,1)-(1+$H$11-$H$13)^YEARFRAC(B894,B895,1)),"")</f>
        <v/>
      </c>
      <c r="I895" s="30" t="str">
        <f ca="1">IFERROR(IF(YEARFRAC($I$28,DATE(YEAR(I894),MONTH(I894)+1,1))&gt;$H$17,"",DATE(YEAR(I894),MONTH(I894)+1,1)),"")</f>
        <v/>
      </c>
      <c r="J895" s="33" t="str">
        <f ca="1">IF(I895&lt;&gt;"",(J894-K894)*(1+($H$12-$H$13)/12),"")</f>
        <v/>
      </c>
      <c r="K895" s="33" t="str">
        <f ca="1">IF(J895&lt;&gt;"",-PMT(($H$12-$H$13)/12,12*$H$17,$J$28,0,1),"")</f>
        <v/>
      </c>
      <c r="L895" s="33" t="str">
        <f ca="1">IF(K895&lt;&gt;"",J895*$H$13/12,"")</f>
        <v/>
      </c>
    </row>
    <row r="896" spans="2:12" x14ac:dyDescent="0.3">
      <c r="B896" s="30" t="str">
        <f ca="1">IFERROR(IF(YEARFRAC($B$28,IF(DATE(YEAR(B895),MONTH(B895),15)&gt;B895,DATE(YEAR(B895),MONTH(B895),15),DATE(YEAR(B895),MONTH(B895)+1,1)))&gt;$H$16,"",IF(DATE(YEAR(B895),MONTH(B895),15)&gt;B895,DATE(YEAR(B895),MONTH(B895),15),DATE(YEAR(B895),MONTH(B895)+1,1))),"")</f>
        <v/>
      </c>
      <c r="C896" s="33" t="str">
        <f ca="1">IF(B896&lt;&gt;"",IF(AND(MONTH(B896)=1,DAY(B896)=1),C895*(1+$H$10),C895),"")</f>
        <v/>
      </c>
      <c r="D896" s="33" t="str">
        <f ca="1">IF(C896&lt;&gt;"",C896*$H$8/24,"")</f>
        <v/>
      </c>
      <c r="E896" s="33" t="str">
        <f ca="1">IF(D896&lt;&gt;"",C896*$H$9/24,"")</f>
        <v/>
      </c>
      <c r="F896" s="33" t="str">
        <f ca="1">IF(E896&lt;&gt;"",F895*(1+$H$11-$H$13)^YEARFRAC(B895,B896,1)+D896+E896,"")</f>
        <v/>
      </c>
      <c r="G896" s="33" t="str">
        <f ca="1">IF(E896&lt;&gt;"",F895*((1+$H$11)^YEARFRAC(B895,B896,1)-(1+$H$11-$H$13)^YEARFRAC(B895,B896,1)),"")</f>
        <v/>
      </c>
      <c r="I896" s="30" t="str">
        <f ca="1">IFERROR(IF(YEARFRAC($I$28,DATE(YEAR(I895),MONTH(I895)+1,1))&gt;$H$17,"",DATE(YEAR(I895),MONTH(I895)+1,1)),"")</f>
        <v/>
      </c>
      <c r="J896" s="33" t="str">
        <f ca="1">IF(I896&lt;&gt;"",(J895-K895)*(1+($H$12-$H$13)/12),"")</f>
        <v/>
      </c>
      <c r="K896" s="33" t="str">
        <f ca="1">IF(J896&lt;&gt;"",-PMT(($H$12-$H$13)/12,12*$H$17,$J$28,0,1),"")</f>
        <v/>
      </c>
      <c r="L896" s="33" t="str">
        <f ca="1">IF(K896&lt;&gt;"",J896*$H$13/12,"")</f>
        <v/>
      </c>
    </row>
    <row r="897" spans="2:12" x14ac:dyDescent="0.3">
      <c r="B897" s="30" t="str">
        <f ca="1">IFERROR(IF(YEARFRAC($B$28,IF(DATE(YEAR(B896),MONTH(B896),15)&gt;B896,DATE(YEAR(B896),MONTH(B896),15),DATE(YEAR(B896),MONTH(B896)+1,1)))&gt;$H$16,"",IF(DATE(YEAR(B896),MONTH(B896),15)&gt;B896,DATE(YEAR(B896),MONTH(B896),15),DATE(YEAR(B896),MONTH(B896)+1,1))),"")</f>
        <v/>
      </c>
      <c r="C897" s="33" t="str">
        <f ca="1">IF(B897&lt;&gt;"",IF(AND(MONTH(B897)=1,DAY(B897)=1),C896*(1+$H$10),C896),"")</f>
        <v/>
      </c>
      <c r="D897" s="33" t="str">
        <f ca="1">IF(C897&lt;&gt;"",C897*$H$8/24,"")</f>
        <v/>
      </c>
      <c r="E897" s="33" t="str">
        <f ca="1">IF(D897&lt;&gt;"",C897*$H$9/24,"")</f>
        <v/>
      </c>
      <c r="F897" s="33" t="str">
        <f ca="1">IF(E897&lt;&gt;"",F896*(1+$H$11-$H$13)^YEARFRAC(B896,B897,1)+D897+E897,"")</f>
        <v/>
      </c>
      <c r="G897" s="33" t="str">
        <f ca="1">IF(E897&lt;&gt;"",F896*((1+$H$11)^YEARFRAC(B896,B897,1)-(1+$H$11-$H$13)^YEARFRAC(B896,B897,1)),"")</f>
        <v/>
      </c>
      <c r="I897" s="30" t="str">
        <f ca="1">IFERROR(IF(YEARFRAC($I$28,DATE(YEAR(I896),MONTH(I896)+1,1))&gt;$H$17,"",DATE(YEAR(I896),MONTH(I896)+1,1)),"")</f>
        <v/>
      </c>
      <c r="J897" s="33" t="str">
        <f ca="1">IF(I897&lt;&gt;"",(J896-K896)*(1+($H$12-$H$13)/12),"")</f>
        <v/>
      </c>
      <c r="K897" s="33" t="str">
        <f ca="1">IF(J897&lt;&gt;"",-PMT(($H$12-$H$13)/12,12*$H$17,$J$28,0,1),"")</f>
        <v/>
      </c>
      <c r="L897" s="33" t="str">
        <f ca="1">IF(K897&lt;&gt;"",J897*$H$13/12,"")</f>
        <v/>
      </c>
    </row>
    <row r="898" spans="2:12" x14ac:dyDescent="0.3">
      <c r="B898" s="30" t="str">
        <f ca="1">IFERROR(IF(YEARFRAC($B$28,IF(DATE(YEAR(B897),MONTH(B897),15)&gt;B897,DATE(YEAR(B897),MONTH(B897),15),DATE(YEAR(B897),MONTH(B897)+1,1)))&gt;$H$16,"",IF(DATE(YEAR(B897),MONTH(B897),15)&gt;B897,DATE(YEAR(B897),MONTH(B897),15),DATE(YEAR(B897),MONTH(B897)+1,1))),"")</f>
        <v/>
      </c>
      <c r="C898" s="33" t="str">
        <f ca="1">IF(B898&lt;&gt;"",IF(AND(MONTH(B898)=1,DAY(B898)=1),C897*(1+$H$10),C897),"")</f>
        <v/>
      </c>
      <c r="D898" s="33" t="str">
        <f ca="1">IF(C898&lt;&gt;"",C898*$H$8/24,"")</f>
        <v/>
      </c>
      <c r="E898" s="33" t="str">
        <f ca="1">IF(D898&lt;&gt;"",C898*$H$9/24,"")</f>
        <v/>
      </c>
      <c r="F898" s="33" t="str">
        <f ca="1">IF(E898&lt;&gt;"",F897*(1+$H$11-$H$13)^YEARFRAC(B897,B898,1)+D898+E898,"")</f>
        <v/>
      </c>
      <c r="G898" s="33" t="str">
        <f ca="1">IF(E898&lt;&gt;"",F897*((1+$H$11)^YEARFRAC(B897,B898,1)-(1+$H$11-$H$13)^YEARFRAC(B897,B898,1)),"")</f>
        <v/>
      </c>
      <c r="I898" s="30" t="str">
        <f ca="1">IFERROR(IF(YEARFRAC($I$28,DATE(YEAR(I897),MONTH(I897)+1,1))&gt;$H$17,"",DATE(YEAR(I897),MONTH(I897)+1,1)),"")</f>
        <v/>
      </c>
      <c r="J898" s="33" t="str">
        <f ca="1">IF(I898&lt;&gt;"",(J897-K897)*(1+($H$12-$H$13)/12),"")</f>
        <v/>
      </c>
      <c r="K898" s="33" t="str">
        <f ca="1">IF(J898&lt;&gt;"",-PMT(($H$12-$H$13)/12,12*$H$17,$J$28,0,1),"")</f>
        <v/>
      </c>
      <c r="L898" s="33" t="str">
        <f ca="1">IF(K898&lt;&gt;"",J898*$H$13/12,"")</f>
        <v/>
      </c>
    </row>
    <row r="899" spans="2:12" x14ac:dyDescent="0.3">
      <c r="B899" s="30" t="str">
        <f ca="1">IFERROR(IF(YEARFRAC($B$28,IF(DATE(YEAR(B898),MONTH(B898),15)&gt;B898,DATE(YEAR(B898),MONTH(B898),15),DATE(YEAR(B898),MONTH(B898)+1,1)))&gt;$H$16,"",IF(DATE(YEAR(B898),MONTH(B898),15)&gt;B898,DATE(YEAR(B898),MONTH(B898),15),DATE(YEAR(B898),MONTH(B898)+1,1))),"")</f>
        <v/>
      </c>
      <c r="C899" s="33" t="str">
        <f ca="1">IF(B899&lt;&gt;"",IF(AND(MONTH(B899)=1,DAY(B899)=1),C898*(1+$H$10),C898),"")</f>
        <v/>
      </c>
      <c r="D899" s="33" t="str">
        <f ca="1">IF(C899&lt;&gt;"",C899*$H$8/24,"")</f>
        <v/>
      </c>
      <c r="E899" s="33" t="str">
        <f ca="1">IF(D899&lt;&gt;"",C899*$H$9/24,"")</f>
        <v/>
      </c>
      <c r="F899" s="33" t="str">
        <f ca="1">IF(E899&lt;&gt;"",F898*(1+$H$11-$H$13)^YEARFRAC(B898,B899,1)+D899+E899,"")</f>
        <v/>
      </c>
      <c r="G899" s="33" t="str">
        <f ca="1">IF(E899&lt;&gt;"",F898*((1+$H$11)^YEARFRAC(B898,B899,1)-(1+$H$11-$H$13)^YEARFRAC(B898,B899,1)),"")</f>
        <v/>
      </c>
      <c r="I899" s="30" t="str">
        <f ca="1">IFERROR(IF(YEARFRAC($I$28,DATE(YEAR(I898),MONTH(I898)+1,1))&gt;$H$17,"",DATE(YEAR(I898),MONTH(I898)+1,1)),"")</f>
        <v/>
      </c>
      <c r="J899" s="33" t="str">
        <f ca="1">IF(I899&lt;&gt;"",(J898-K898)*(1+($H$12-$H$13)/12),"")</f>
        <v/>
      </c>
      <c r="K899" s="33" t="str">
        <f ca="1">IF(J899&lt;&gt;"",-PMT(($H$12-$H$13)/12,12*$H$17,$J$28,0,1),"")</f>
        <v/>
      </c>
      <c r="L899" s="33" t="str">
        <f ca="1">IF(K899&lt;&gt;"",J899*$H$13/12,"")</f>
        <v/>
      </c>
    </row>
    <row r="900" spans="2:12" x14ac:dyDescent="0.3">
      <c r="B900" s="30" t="str">
        <f ca="1">IFERROR(IF(YEARFRAC($B$28,IF(DATE(YEAR(B899),MONTH(B899),15)&gt;B899,DATE(YEAR(B899),MONTH(B899),15),DATE(YEAR(B899),MONTH(B899)+1,1)))&gt;$H$16,"",IF(DATE(YEAR(B899),MONTH(B899),15)&gt;B899,DATE(YEAR(B899),MONTH(B899),15),DATE(YEAR(B899),MONTH(B899)+1,1))),"")</f>
        <v/>
      </c>
      <c r="C900" s="33" t="str">
        <f ca="1">IF(B900&lt;&gt;"",IF(AND(MONTH(B900)=1,DAY(B900)=1),C899*(1+$H$10),C899),"")</f>
        <v/>
      </c>
      <c r="D900" s="33" t="str">
        <f ca="1">IF(C900&lt;&gt;"",C900*$H$8/24,"")</f>
        <v/>
      </c>
      <c r="E900" s="33" t="str">
        <f ca="1">IF(D900&lt;&gt;"",C900*$H$9/24,"")</f>
        <v/>
      </c>
      <c r="F900" s="33" t="str">
        <f ca="1">IF(E900&lt;&gt;"",F899*(1+$H$11-$H$13)^YEARFRAC(B899,B900,1)+D900+E900,"")</f>
        <v/>
      </c>
      <c r="G900" s="33" t="str">
        <f ca="1">IF(E900&lt;&gt;"",F899*((1+$H$11)^YEARFRAC(B899,B900,1)-(1+$H$11-$H$13)^YEARFRAC(B899,B900,1)),"")</f>
        <v/>
      </c>
      <c r="I900" s="30" t="str">
        <f ca="1">IFERROR(IF(YEARFRAC($I$28,DATE(YEAR(I899),MONTH(I899)+1,1))&gt;$H$17,"",DATE(YEAR(I899),MONTH(I899)+1,1)),"")</f>
        <v/>
      </c>
      <c r="J900" s="33" t="str">
        <f ca="1">IF(I900&lt;&gt;"",(J899-K899)*(1+($H$12-$H$13)/12),"")</f>
        <v/>
      </c>
      <c r="K900" s="33" t="str">
        <f ca="1">IF(J900&lt;&gt;"",-PMT(($H$12-$H$13)/12,12*$H$17,$J$28,0,1),"")</f>
        <v/>
      </c>
      <c r="L900" s="33" t="str">
        <f ca="1">IF(K900&lt;&gt;"",J900*$H$13/12,"")</f>
        <v/>
      </c>
    </row>
    <row r="901" spans="2:12" x14ac:dyDescent="0.3">
      <c r="B901" s="30" t="str">
        <f ca="1">IFERROR(IF(YEARFRAC($B$28,IF(DATE(YEAR(B900),MONTH(B900),15)&gt;B900,DATE(YEAR(B900),MONTH(B900),15),DATE(YEAR(B900),MONTH(B900)+1,1)))&gt;$H$16,"",IF(DATE(YEAR(B900),MONTH(B900),15)&gt;B900,DATE(YEAR(B900),MONTH(B900),15),DATE(YEAR(B900),MONTH(B900)+1,1))),"")</f>
        <v/>
      </c>
      <c r="C901" s="33" t="str">
        <f ca="1">IF(B901&lt;&gt;"",IF(AND(MONTH(B901)=1,DAY(B901)=1),C900*(1+$H$10),C900),"")</f>
        <v/>
      </c>
      <c r="D901" s="33" t="str">
        <f ca="1">IF(C901&lt;&gt;"",C901*$H$8/24,"")</f>
        <v/>
      </c>
      <c r="E901" s="33" t="str">
        <f ca="1">IF(D901&lt;&gt;"",C901*$H$9/24,"")</f>
        <v/>
      </c>
      <c r="F901" s="33" t="str">
        <f ca="1">IF(E901&lt;&gt;"",F900*(1+$H$11-$H$13)^YEARFRAC(B900,B901,1)+D901+E901,"")</f>
        <v/>
      </c>
      <c r="G901" s="33" t="str">
        <f ca="1">IF(E901&lt;&gt;"",F900*((1+$H$11)^YEARFRAC(B900,B901,1)-(1+$H$11-$H$13)^YEARFRAC(B900,B901,1)),"")</f>
        <v/>
      </c>
      <c r="I901" s="30" t="str">
        <f ca="1">IFERROR(IF(YEARFRAC($I$28,DATE(YEAR(I900),MONTH(I900)+1,1))&gt;$H$17,"",DATE(YEAR(I900),MONTH(I900)+1,1)),"")</f>
        <v/>
      </c>
      <c r="J901" s="33" t="str">
        <f ca="1">IF(I901&lt;&gt;"",(J900-K900)*(1+($H$12-$H$13)/12),"")</f>
        <v/>
      </c>
      <c r="K901" s="33" t="str">
        <f ca="1">IF(J901&lt;&gt;"",-PMT(($H$12-$H$13)/12,12*$H$17,$J$28,0,1),"")</f>
        <v/>
      </c>
      <c r="L901" s="33" t="str">
        <f ca="1">IF(K901&lt;&gt;"",J901*$H$13/12,"")</f>
        <v/>
      </c>
    </row>
    <row r="902" spans="2:12" x14ac:dyDescent="0.3">
      <c r="B902" s="30" t="str">
        <f ca="1">IFERROR(IF(YEARFRAC($B$28,IF(DATE(YEAR(B901),MONTH(B901),15)&gt;B901,DATE(YEAR(B901),MONTH(B901),15),DATE(YEAR(B901),MONTH(B901)+1,1)))&gt;$H$16,"",IF(DATE(YEAR(B901),MONTH(B901),15)&gt;B901,DATE(YEAR(B901),MONTH(B901),15),DATE(YEAR(B901),MONTH(B901)+1,1))),"")</f>
        <v/>
      </c>
      <c r="C902" s="33" t="str">
        <f ca="1">IF(B902&lt;&gt;"",IF(AND(MONTH(B902)=1,DAY(B902)=1),C901*(1+$H$10),C901),"")</f>
        <v/>
      </c>
      <c r="D902" s="33" t="str">
        <f ca="1">IF(C902&lt;&gt;"",C902*$H$8/24,"")</f>
        <v/>
      </c>
      <c r="E902" s="33" t="str">
        <f ca="1">IF(D902&lt;&gt;"",C902*$H$9/24,"")</f>
        <v/>
      </c>
      <c r="F902" s="33" t="str">
        <f ca="1">IF(E902&lt;&gt;"",F901*(1+$H$11-$H$13)^YEARFRAC(B901,B902,1)+D902+E902,"")</f>
        <v/>
      </c>
      <c r="G902" s="33" t="str">
        <f ca="1">IF(E902&lt;&gt;"",F901*((1+$H$11)^YEARFRAC(B901,B902,1)-(1+$H$11-$H$13)^YEARFRAC(B901,B902,1)),"")</f>
        <v/>
      </c>
      <c r="I902" s="30" t="str">
        <f ca="1">IFERROR(IF(YEARFRAC($I$28,DATE(YEAR(I901),MONTH(I901)+1,1))&gt;$H$17,"",DATE(YEAR(I901),MONTH(I901)+1,1)),"")</f>
        <v/>
      </c>
      <c r="J902" s="33" t="str">
        <f ca="1">IF(I902&lt;&gt;"",(J901-K901)*(1+($H$12-$H$13)/12),"")</f>
        <v/>
      </c>
      <c r="K902" s="33" t="str">
        <f ca="1">IF(J902&lt;&gt;"",-PMT(($H$12-$H$13)/12,12*$H$17,$J$28,0,1),"")</f>
        <v/>
      </c>
      <c r="L902" s="33" t="str">
        <f ca="1">IF(K902&lt;&gt;"",J902*$H$13/12,"")</f>
        <v/>
      </c>
    </row>
    <row r="903" spans="2:12" x14ac:dyDescent="0.3">
      <c r="B903" s="30" t="str">
        <f ca="1">IFERROR(IF(YEARFRAC($B$28,IF(DATE(YEAR(B902),MONTH(B902),15)&gt;B902,DATE(YEAR(B902),MONTH(B902),15),DATE(YEAR(B902),MONTH(B902)+1,1)))&gt;$H$16,"",IF(DATE(YEAR(B902),MONTH(B902),15)&gt;B902,DATE(YEAR(B902),MONTH(B902),15),DATE(YEAR(B902),MONTH(B902)+1,1))),"")</f>
        <v/>
      </c>
      <c r="C903" s="33" t="str">
        <f ca="1">IF(B903&lt;&gt;"",IF(AND(MONTH(B903)=1,DAY(B903)=1),C902*(1+$H$10),C902),"")</f>
        <v/>
      </c>
      <c r="D903" s="33" t="str">
        <f ca="1">IF(C903&lt;&gt;"",C903*$H$8/24,"")</f>
        <v/>
      </c>
      <c r="E903" s="33" t="str">
        <f ca="1">IF(D903&lt;&gt;"",C903*$H$9/24,"")</f>
        <v/>
      </c>
      <c r="F903" s="33" t="str">
        <f ca="1">IF(E903&lt;&gt;"",F902*(1+$H$11-$H$13)^YEARFRAC(B902,B903,1)+D903+E903,"")</f>
        <v/>
      </c>
      <c r="G903" s="33" t="str">
        <f ca="1">IF(E903&lt;&gt;"",F902*((1+$H$11)^YEARFRAC(B902,B903,1)-(1+$H$11-$H$13)^YEARFRAC(B902,B903,1)),"")</f>
        <v/>
      </c>
      <c r="I903" s="30" t="str">
        <f ca="1">IFERROR(IF(YEARFRAC($I$28,DATE(YEAR(I902),MONTH(I902)+1,1))&gt;$H$17,"",DATE(YEAR(I902),MONTH(I902)+1,1)),"")</f>
        <v/>
      </c>
      <c r="J903" s="33" t="str">
        <f ca="1">IF(I903&lt;&gt;"",(J902-K902)*(1+($H$12-$H$13)/12),"")</f>
        <v/>
      </c>
      <c r="K903" s="33" t="str">
        <f ca="1">IF(J903&lt;&gt;"",-PMT(($H$12-$H$13)/12,12*$H$17,$J$28,0,1),"")</f>
        <v/>
      </c>
      <c r="L903" s="33" t="str">
        <f ca="1">IF(K903&lt;&gt;"",J903*$H$13/12,"")</f>
        <v/>
      </c>
    </row>
    <row r="904" spans="2:12" x14ac:dyDescent="0.3">
      <c r="B904" s="30" t="str">
        <f ca="1">IFERROR(IF(YEARFRAC($B$28,IF(DATE(YEAR(B903),MONTH(B903),15)&gt;B903,DATE(YEAR(B903),MONTH(B903),15),DATE(YEAR(B903),MONTH(B903)+1,1)))&gt;$H$16,"",IF(DATE(YEAR(B903),MONTH(B903),15)&gt;B903,DATE(YEAR(B903),MONTH(B903),15),DATE(YEAR(B903),MONTH(B903)+1,1))),"")</f>
        <v/>
      </c>
      <c r="C904" s="33" t="str">
        <f ca="1">IF(B904&lt;&gt;"",IF(AND(MONTH(B904)=1,DAY(B904)=1),C903*(1+$H$10),C903),"")</f>
        <v/>
      </c>
      <c r="D904" s="33" t="str">
        <f ca="1">IF(C904&lt;&gt;"",C904*$H$8/24,"")</f>
        <v/>
      </c>
      <c r="E904" s="33" t="str">
        <f ca="1">IF(D904&lt;&gt;"",C904*$H$9/24,"")</f>
        <v/>
      </c>
      <c r="F904" s="33" t="str">
        <f ca="1">IF(E904&lt;&gt;"",F903*(1+$H$11-$H$13)^YEARFRAC(B903,B904,1)+D904+E904,"")</f>
        <v/>
      </c>
      <c r="G904" s="33" t="str">
        <f ca="1">IF(E904&lt;&gt;"",F903*((1+$H$11)^YEARFRAC(B903,B904,1)-(1+$H$11-$H$13)^YEARFRAC(B903,B904,1)),"")</f>
        <v/>
      </c>
      <c r="I904" s="30" t="str">
        <f ca="1">IFERROR(IF(YEARFRAC($I$28,DATE(YEAR(I903),MONTH(I903)+1,1))&gt;$H$17,"",DATE(YEAR(I903),MONTH(I903)+1,1)),"")</f>
        <v/>
      </c>
      <c r="J904" s="33" t="str">
        <f ca="1">IF(I904&lt;&gt;"",(J903-K903)*(1+($H$12-$H$13)/12),"")</f>
        <v/>
      </c>
      <c r="K904" s="33" t="str">
        <f ca="1">IF(J904&lt;&gt;"",-PMT(($H$12-$H$13)/12,12*$H$17,$J$28,0,1),"")</f>
        <v/>
      </c>
      <c r="L904" s="33" t="str">
        <f ca="1">IF(K904&lt;&gt;"",J904*$H$13/12,"")</f>
        <v/>
      </c>
    </row>
    <row r="905" spans="2:12" x14ac:dyDescent="0.3">
      <c r="B905" s="30" t="str">
        <f ca="1">IFERROR(IF(YEARFRAC($B$28,IF(DATE(YEAR(B904),MONTH(B904),15)&gt;B904,DATE(YEAR(B904),MONTH(B904),15),DATE(YEAR(B904),MONTH(B904)+1,1)))&gt;$H$16,"",IF(DATE(YEAR(B904),MONTH(B904),15)&gt;B904,DATE(YEAR(B904),MONTH(B904),15),DATE(YEAR(B904),MONTH(B904)+1,1))),"")</f>
        <v/>
      </c>
      <c r="C905" s="33" t="str">
        <f ca="1">IF(B905&lt;&gt;"",IF(AND(MONTH(B905)=1,DAY(B905)=1),C904*(1+$H$10),C904),"")</f>
        <v/>
      </c>
      <c r="D905" s="33" t="str">
        <f ca="1">IF(C905&lt;&gt;"",C905*$H$8/24,"")</f>
        <v/>
      </c>
      <c r="E905" s="33" t="str">
        <f ca="1">IF(D905&lt;&gt;"",C905*$H$9/24,"")</f>
        <v/>
      </c>
      <c r="F905" s="33" t="str">
        <f ca="1">IF(E905&lt;&gt;"",F904*(1+$H$11-$H$13)^YEARFRAC(B904,B905,1)+D905+E905,"")</f>
        <v/>
      </c>
      <c r="G905" s="33" t="str">
        <f ca="1">IF(E905&lt;&gt;"",F904*((1+$H$11)^YEARFRAC(B904,B905,1)-(1+$H$11-$H$13)^YEARFRAC(B904,B905,1)),"")</f>
        <v/>
      </c>
      <c r="I905" s="30" t="str">
        <f ca="1">IFERROR(IF(YEARFRAC($I$28,DATE(YEAR(I904),MONTH(I904)+1,1))&gt;$H$17,"",DATE(YEAR(I904),MONTH(I904)+1,1)),"")</f>
        <v/>
      </c>
      <c r="J905" s="33" t="str">
        <f ca="1">IF(I905&lt;&gt;"",(J904-K904)*(1+($H$12-$H$13)/12),"")</f>
        <v/>
      </c>
      <c r="K905" s="33" t="str">
        <f ca="1">IF(J905&lt;&gt;"",-PMT(($H$12-$H$13)/12,12*$H$17,$J$28,0,1),"")</f>
        <v/>
      </c>
      <c r="L905" s="33" t="str">
        <f ca="1">IF(K905&lt;&gt;"",J905*$H$13/12,"")</f>
        <v/>
      </c>
    </row>
    <row r="906" spans="2:12" x14ac:dyDescent="0.3">
      <c r="B906" s="30" t="str">
        <f ca="1">IFERROR(IF(YEARFRAC($B$28,IF(DATE(YEAR(B905),MONTH(B905),15)&gt;B905,DATE(YEAR(B905),MONTH(B905),15),DATE(YEAR(B905),MONTH(B905)+1,1)))&gt;$H$16,"",IF(DATE(YEAR(B905),MONTH(B905),15)&gt;B905,DATE(YEAR(B905),MONTH(B905),15),DATE(YEAR(B905),MONTH(B905)+1,1))),"")</f>
        <v/>
      </c>
      <c r="C906" s="33" t="str">
        <f ca="1">IF(B906&lt;&gt;"",IF(AND(MONTH(B906)=1,DAY(B906)=1),C905*(1+$H$10),C905),"")</f>
        <v/>
      </c>
      <c r="D906" s="33" t="str">
        <f ca="1">IF(C906&lt;&gt;"",C906*$H$8/24,"")</f>
        <v/>
      </c>
      <c r="E906" s="33" t="str">
        <f ca="1">IF(D906&lt;&gt;"",C906*$H$9/24,"")</f>
        <v/>
      </c>
      <c r="F906" s="33" t="str">
        <f ca="1">IF(E906&lt;&gt;"",F905*(1+$H$11-$H$13)^YEARFRAC(B905,B906,1)+D906+E906,"")</f>
        <v/>
      </c>
      <c r="G906" s="33" t="str">
        <f ca="1">IF(E906&lt;&gt;"",F905*((1+$H$11)^YEARFRAC(B905,B906,1)-(1+$H$11-$H$13)^YEARFRAC(B905,B906,1)),"")</f>
        <v/>
      </c>
      <c r="I906" s="30" t="str">
        <f ca="1">IFERROR(IF(YEARFRAC($I$28,DATE(YEAR(I905),MONTH(I905)+1,1))&gt;$H$17,"",DATE(YEAR(I905),MONTH(I905)+1,1)),"")</f>
        <v/>
      </c>
      <c r="J906" s="33" t="str">
        <f ca="1">IF(I906&lt;&gt;"",(J905-K905)*(1+($H$12-$H$13)/12),"")</f>
        <v/>
      </c>
      <c r="K906" s="33" t="str">
        <f ca="1">IF(J906&lt;&gt;"",-PMT(($H$12-$H$13)/12,12*$H$17,$J$28,0,1),"")</f>
        <v/>
      </c>
      <c r="L906" s="33" t="str">
        <f ca="1">IF(K906&lt;&gt;"",J906*$H$13/12,"")</f>
        <v/>
      </c>
    </row>
    <row r="907" spans="2:12" x14ac:dyDescent="0.3">
      <c r="B907" s="30" t="str">
        <f ca="1">IFERROR(IF(YEARFRAC($B$28,IF(DATE(YEAR(B906),MONTH(B906),15)&gt;B906,DATE(YEAR(B906),MONTH(B906),15),DATE(YEAR(B906),MONTH(B906)+1,1)))&gt;$H$16,"",IF(DATE(YEAR(B906),MONTH(B906),15)&gt;B906,DATE(YEAR(B906),MONTH(B906),15),DATE(YEAR(B906),MONTH(B906)+1,1))),"")</f>
        <v/>
      </c>
      <c r="C907" s="33" t="str">
        <f ca="1">IF(B907&lt;&gt;"",IF(AND(MONTH(B907)=1,DAY(B907)=1),C906*(1+$H$10),C906),"")</f>
        <v/>
      </c>
      <c r="D907" s="33" t="str">
        <f ca="1">IF(C907&lt;&gt;"",C907*$H$8/24,"")</f>
        <v/>
      </c>
      <c r="E907" s="33" t="str">
        <f ca="1">IF(D907&lt;&gt;"",C907*$H$9/24,"")</f>
        <v/>
      </c>
      <c r="F907" s="33" t="str">
        <f ca="1">IF(E907&lt;&gt;"",F906*(1+$H$11-$H$13)^YEARFRAC(B906,B907,1)+D907+E907,"")</f>
        <v/>
      </c>
      <c r="G907" s="33" t="str">
        <f ca="1">IF(E907&lt;&gt;"",F906*((1+$H$11)^YEARFRAC(B906,B907,1)-(1+$H$11-$H$13)^YEARFRAC(B906,B907,1)),"")</f>
        <v/>
      </c>
      <c r="I907" s="30" t="str">
        <f ca="1">IFERROR(IF(YEARFRAC($I$28,DATE(YEAR(I906),MONTH(I906)+1,1))&gt;$H$17,"",DATE(YEAR(I906),MONTH(I906)+1,1)),"")</f>
        <v/>
      </c>
      <c r="J907" s="33" t="str">
        <f ca="1">IF(I907&lt;&gt;"",(J906-K906)*(1+($H$12-$H$13)/12),"")</f>
        <v/>
      </c>
      <c r="K907" s="33" t="str">
        <f ca="1">IF(J907&lt;&gt;"",-PMT(($H$12-$H$13)/12,12*$H$17,$J$28,0,1),"")</f>
        <v/>
      </c>
      <c r="L907" s="33" t="str">
        <f ca="1">IF(K907&lt;&gt;"",J907*$H$13/12,"")</f>
        <v/>
      </c>
    </row>
    <row r="908" spans="2:12" x14ac:dyDescent="0.3">
      <c r="B908" s="30" t="str">
        <f ca="1">IFERROR(IF(YEARFRAC($B$28,IF(DATE(YEAR(B907),MONTH(B907),15)&gt;B907,DATE(YEAR(B907),MONTH(B907),15),DATE(YEAR(B907),MONTH(B907)+1,1)))&gt;$H$16,"",IF(DATE(YEAR(B907),MONTH(B907),15)&gt;B907,DATE(YEAR(B907),MONTH(B907),15),DATE(YEAR(B907),MONTH(B907)+1,1))),"")</f>
        <v/>
      </c>
      <c r="C908" s="33" t="str">
        <f ca="1">IF(B908&lt;&gt;"",IF(AND(MONTH(B908)=1,DAY(B908)=1),C907*(1+$H$10),C907),"")</f>
        <v/>
      </c>
      <c r="D908" s="33" t="str">
        <f ca="1">IF(C908&lt;&gt;"",C908*$H$8/24,"")</f>
        <v/>
      </c>
      <c r="E908" s="33" t="str">
        <f ca="1">IF(D908&lt;&gt;"",C908*$H$9/24,"")</f>
        <v/>
      </c>
      <c r="F908" s="33" t="str">
        <f ca="1">IF(E908&lt;&gt;"",F907*(1+$H$11-$H$13)^YEARFRAC(B907,B908,1)+D908+E908,"")</f>
        <v/>
      </c>
      <c r="G908" s="33" t="str">
        <f ca="1">IF(E908&lt;&gt;"",F907*((1+$H$11)^YEARFRAC(B907,B908,1)-(1+$H$11-$H$13)^YEARFRAC(B907,B908,1)),"")</f>
        <v/>
      </c>
      <c r="I908" s="30" t="str">
        <f ca="1">IFERROR(IF(YEARFRAC($I$28,DATE(YEAR(I907),MONTH(I907)+1,1))&gt;$H$17,"",DATE(YEAR(I907),MONTH(I907)+1,1)),"")</f>
        <v/>
      </c>
      <c r="J908" s="33" t="str">
        <f ca="1">IF(I908&lt;&gt;"",(J907-K907)*(1+($H$12-$H$13)/12),"")</f>
        <v/>
      </c>
      <c r="K908" s="33" t="str">
        <f ca="1">IF(J908&lt;&gt;"",-PMT(($H$12-$H$13)/12,12*$H$17,$J$28,0,1),"")</f>
        <v/>
      </c>
      <c r="L908" s="33" t="str">
        <f ca="1">IF(K908&lt;&gt;"",J908*$H$13/12,"")</f>
        <v/>
      </c>
    </row>
    <row r="909" spans="2:12" x14ac:dyDescent="0.3">
      <c r="B909" s="30" t="str">
        <f ca="1">IFERROR(IF(YEARFRAC($B$28,IF(DATE(YEAR(B908),MONTH(B908),15)&gt;B908,DATE(YEAR(B908),MONTH(B908),15),DATE(YEAR(B908),MONTH(B908)+1,1)))&gt;$H$16,"",IF(DATE(YEAR(B908),MONTH(B908),15)&gt;B908,DATE(YEAR(B908),MONTH(B908),15),DATE(YEAR(B908),MONTH(B908)+1,1))),"")</f>
        <v/>
      </c>
      <c r="C909" s="33" t="str">
        <f ca="1">IF(B909&lt;&gt;"",IF(AND(MONTH(B909)=1,DAY(B909)=1),C908*(1+$H$10),C908),"")</f>
        <v/>
      </c>
      <c r="D909" s="33" t="str">
        <f ca="1">IF(C909&lt;&gt;"",C909*$H$8/24,"")</f>
        <v/>
      </c>
      <c r="E909" s="33" t="str">
        <f ca="1">IF(D909&lt;&gt;"",C909*$H$9/24,"")</f>
        <v/>
      </c>
      <c r="F909" s="33" t="str">
        <f ca="1">IF(E909&lt;&gt;"",F908*(1+$H$11-$H$13)^YEARFRAC(B908,B909,1)+D909+E909,"")</f>
        <v/>
      </c>
      <c r="G909" s="33" t="str">
        <f ca="1">IF(E909&lt;&gt;"",F908*((1+$H$11)^YEARFRAC(B908,B909,1)-(1+$H$11-$H$13)^YEARFRAC(B908,B909,1)),"")</f>
        <v/>
      </c>
      <c r="I909" s="30" t="str">
        <f ca="1">IFERROR(IF(YEARFRAC($I$28,DATE(YEAR(I908),MONTH(I908)+1,1))&gt;$H$17,"",DATE(YEAR(I908),MONTH(I908)+1,1)),"")</f>
        <v/>
      </c>
      <c r="J909" s="33" t="str">
        <f ca="1">IF(I909&lt;&gt;"",(J908-K908)*(1+($H$12-$H$13)/12),"")</f>
        <v/>
      </c>
      <c r="K909" s="33" t="str">
        <f ca="1">IF(J909&lt;&gt;"",-PMT(($H$12-$H$13)/12,12*$H$17,$J$28,0,1),"")</f>
        <v/>
      </c>
      <c r="L909" s="33" t="str">
        <f ca="1">IF(K909&lt;&gt;"",J909*$H$13/12,"")</f>
        <v/>
      </c>
    </row>
    <row r="910" spans="2:12" x14ac:dyDescent="0.3">
      <c r="B910" s="30" t="str">
        <f ca="1">IFERROR(IF(YEARFRAC($B$28,IF(DATE(YEAR(B909),MONTH(B909),15)&gt;B909,DATE(YEAR(B909),MONTH(B909),15),DATE(YEAR(B909),MONTH(B909)+1,1)))&gt;$H$16,"",IF(DATE(YEAR(B909),MONTH(B909),15)&gt;B909,DATE(YEAR(B909),MONTH(B909),15),DATE(YEAR(B909),MONTH(B909)+1,1))),"")</f>
        <v/>
      </c>
      <c r="C910" s="33" t="str">
        <f ca="1">IF(B910&lt;&gt;"",IF(AND(MONTH(B910)=1,DAY(B910)=1),C909*(1+$H$10),C909),"")</f>
        <v/>
      </c>
      <c r="D910" s="33" t="str">
        <f ca="1">IF(C910&lt;&gt;"",C910*$H$8/24,"")</f>
        <v/>
      </c>
      <c r="E910" s="33" t="str">
        <f ca="1">IF(D910&lt;&gt;"",C910*$H$9/24,"")</f>
        <v/>
      </c>
      <c r="F910" s="33" t="str">
        <f ca="1">IF(E910&lt;&gt;"",F909*(1+$H$11-$H$13)^YEARFRAC(B909,B910,1)+D910+E910,"")</f>
        <v/>
      </c>
      <c r="G910" s="33" t="str">
        <f ca="1">IF(E910&lt;&gt;"",F909*((1+$H$11)^YEARFRAC(B909,B910,1)-(1+$H$11-$H$13)^YEARFRAC(B909,B910,1)),"")</f>
        <v/>
      </c>
      <c r="I910" s="30" t="str">
        <f ca="1">IFERROR(IF(YEARFRAC($I$28,DATE(YEAR(I909),MONTH(I909)+1,1))&gt;$H$17,"",DATE(YEAR(I909),MONTH(I909)+1,1)),"")</f>
        <v/>
      </c>
      <c r="J910" s="33" t="str">
        <f ca="1">IF(I910&lt;&gt;"",(J909-K909)*(1+($H$12-$H$13)/12),"")</f>
        <v/>
      </c>
      <c r="K910" s="33" t="str">
        <f ca="1">IF(J910&lt;&gt;"",-PMT(($H$12-$H$13)/12,12*$H$17,$J$28,0,1),"")</f>
        <v/>
      </c>
      <c r="L910" s="33" t="str">
        <f ca="1">IF(K910&lt;&gt;"",J910*$H$13/12,"")</f>
        <v/>
      </c>
    </row>
    <row r="911" spans="2:12" x14ac:dyDescent="0.3">
      <c r="B911" s="30" t="str">
        <f ca="1">IFERROR(IF(YEARFRAC($B$28,IF(DATE(YEAR(B910),MONTH(B910),15)&gt;B910,DATE(YEAR(B910),MONTH(B910),15),DATE(YEAR(B910),MONTH(B910)+1,1)))&gt;$H$16,"",IF(DATE(YEAR(B910),MONTH(B910),15)&gt;B910,DATE(YEAR(B910),MONTH(B910),15),DATE(YEAR(B910),MONTH(B910)+1,1))),"")</f>
        <v/>
      </c>
      <c r="C911" s="33" t="str">
        <f ca="1">IF(B911&lt;&gt;"",IF(AND(MONTH(B911)=1,DAY(B911)=1),C910*(1+$H$10),C910),"")</f>
        <v/>
      </c>
      <c r="D911" s="33" t="str">
        <f ca="1">IF(C911&lt;&gt;"",C911*$H$8/24,"")</f>
        <v/>
      </c>
      <c r="E911" s="33" t="str">
        <f ca="1">IF(D911&lt;&gt;"",C911*$H$9/24,"")</f>
        <v/>
      </c>
      <c r="F911" s="33" t="str">
        <f ca="1">IF(E911&lt;&gt;"",F910*(1+$H$11-$H$13)^YEARFRAC(B910,B911,1)+D911+E911,"")</f>
        <v/>
      </c>
      <c r="G911" s="33" t="str">
        <f ca="1">IF(E911&lt;&gt;"",F910*((1+$H$11)^YEARFRAC(B910,B911,1)-(1+$H$11-$H$13)^YEARFRAC(B910,B911,1)),"")</f>
        <v/>
      </c>
      <c r="I911" s="30" t="str">
        <f ca="1">IFERROR(IF(YEARFRAC($I$28,DATE(YEAR(I910),MONTH(I910)+1,1))&gt;$H$17,"",DATE(YEAR(I910),MONTH(I910)+1,1)),"")</f>
        <v/>
      </c>
      <c r="J911" s="33" t="str">
        <f ca="1">IF(I911&lt;&gt;"",(J910-K910)*(1+($H$12-$H$13)/12),"")</f>
        <v/>
      </c>
      <c r="K911" s="33" t="str">
        <f ca="1">IF(J911&lt;&gt;"",-PMT(($H$12-$H$13)/12,12*$H$17,$J$28,0,1),"")</f>
        <v/>
      </c>
      <c r="L911" s="33" t="str">
        <f ca="1">IF(K911&lt;&gt;"",J911*$H$13/12,"")</f>
        <v/>
      </c>
    </row>
    <row r="912" spans="2:12" x14ac:dyDescent="0.3">
      <c r="B912" s="30" t="str">
        <f ca="1">IFERROR(IF(YEARFRAC($B$28,IF(DATE(YEAR(B911),MONTH(B911),15)&gt;B911,DATE(YEAR(B911),MONTH(B911),15),DATE(YEAR(B911),MONTH(B911)+1,1)))&gt;$H$16,"",IF(DATE(YEAR(B911),MONTH(B911),15)&gt;B911,DATE(YEAR(B911),MONTH(B911),15),DATE(YEAR(B911),MONTH(B911)+1,1))),"")</f>
        <v/>
      </c>
      <c r="C912" s="33" t="str">
        <f ca="1">IF(B912&lt;&gt;"",IF(AND(MONTH(B912)=1,DAY(B912)=1),C911*(1+$H$10),C911),"")</f>
        <v/>
      </c>
      <c r="D912" s="33" t="str">
        <f ca="1">IF(C912&lt;&gt;"",C912*$H$8/24,"")</f>
        <v/>
      </c>
      <c r="E912" s="33" t="str">
        <f ca="1">IF(D912&lt;&gt;"",C912*$H$9/24,"")</f>
        <v/>
      </c>
      <c r="F912" s="33" t="str">
        <f ca="1">IF(E912&lt;&gt;"",F911*(1+$H$11-$H$13)^YEARFRAC(B911,B912,1)+D912+E912,"")</f>
        <v/>
      </c>
      <c r="G912" s="33" t="str">
        <f ca="1">IF(E912&lt;&gt;"",F911*((1+$H$11)^YEARFRAC(B911,B912,1)-(1+$H$11-$H$13)^YEARFRAC(B911,B912,1)),"")</f>
        <v/>
      </c>
      <c r="I912" s="30" t="str">
        <f ca="1">IFERROR(IF(YEARFRAC($I$28,DATE(YEAR(I911),MONTH(I911)+1,1))&gt;$H$17,"",DATE(YEAR(I911),MONTH(I911)+1,1)),"")</f>
        <v/>
      </c>
      <c r="J912" s="33" t="str">
        <f ca="1">IF(I912&lt;&gt;"",(J911-K911)*(1+($H$12-$H$13)/12),"")</f>
        <v/>
      </c>
      <c r="K912" s="33" t="str">
        <f ca="1">IF(J912&lt;&gt;"",-PMT(($H$12-$H$13)/12,12*$H$17,$J$28,0,1),"")</f>
        <v/>
      </c>
      <c r="L912" s="33" t="str">
        <f ca="1">IF(K912&lt;&gt;"",J912*$H$13/12,"")</f>
        <v/>
      </c>
    </row>
    <row r="913" spans="2:12" x14ac:dyDescent="0.3">
      <c r="B913" s="30" t="str">
        <f ca="1">IFERROR(IF(YEARFRAC($B$28,IF(DATE(YEAR(B912),MONTH(B912),15)&gt;B912,DATE(YEAR(B912),MONTH(B912),15),DATE(YEAR(B912),MONTH(B912)+1,1)))&gt;$H$16,"",IF(DATE(YEAR(B912),MONTH(B912),15)&gt;B912,DATE(YEAR(B912),MONTH(B912),15),DATE(YEAR(B912),MONTH(B912)+1,1))),"")</f>
        <v/>
      </c>
      <c r="C913" s="33" t="str">
        <f ca="1">IF(B913&lt;&gt;"",IF(AND(MONTH(B913)=1,DAY(B913)=1),C912*(1+$H$10),C912),"")</f>
        <v/>
      </c>
      <c r="D913" s="33" t="str">
        <f ca="1">IF(C913&lt;&gt;"",C913*$H$8/24,"")</f>
        <v/>
      </c>
      <c r="E913" s="33" t="str">
        <f ca="1">IF(D913&lt;&gt;"",C913*$H$9/24,"")</f>
        <v/>
      </c>
      <c r="F913" s="33" t="str">
        <f ca="1">IF(E913&lt;&gt;"",F912*(1+$H$11-$H$13)^YEARFRAC(B912,B913,1)+D913+E913,"")</f>
        <v/>
      </c>
      <c r="G913" s="33" t="str">
        <f ca="1">IF(E913&lt;&gt;"",F912*((1+$H$11)^YEARFRAC(B912,B913,1)-(1+$H$11-$H$13)^YEARFRAC(B912,B913,1)),"")</f>
        <v/>
      </c>
      <c r="I913" s="30" t="str">
        <f ca="1">IFERROR(IF(YEARFRAC($I$28,DATE(YEAR(I912),MONTH(I912)+1,1))&gt;$H$17,"",DATE(YEAR(I912),MONTH(I912)+1,1)),"")</f>
        <v/>
      </c>
      <c r="J913" s="33" t="str">
        <f ca="1">IF(I913&lt;&gt;"",(J912-K912)*(1+($H$12-$H$13)/12),"")</f>
        <v/>
      </c>
      <c r="K913" s="33" t="str">
        <f ca="1">IF(J913&lt;&gt;"",-PMT(($H$12-$H$13)/12,12*$H$17,$J$28,0,1),"")</f>
        <v/>
      </c>
      <c r="L913" s="33" t="str">
        <f ca="1">IF(K913&lt;&gt;"",J913*$H$13/12,"")</f>
        <v/>
      </c>
    </row>
    <row r="914" spans="2:12" x14ac:dyDescent="0.3">
      <c r="B914" s="30" t="str">
        <f ca="1">IFERROR(IF(YEARFRAC($B$28,IF(DATE(YEAR(B913),MONTH(B913),15)&gt;B913,DATE(YEAR(B913),MONTH(B913),15),DATE(YEAR(B913),MONTH(B913)+1,1)))&gt;$H$16,"",IF(DATE(YEAR(B913),MONTH(B913),15)&gt;B913,DATE(YEAR(B913),MONTH(B913),15),DATE(YEAR(B913),MONTH(B913)+1,1))),"")</f>
        <v/>
      </c>
      <c r="C914" s="33" t="str">
        <f ca="1">IF(B914&lt;&gt;"",IF(AND(MONTH(B914)=1,DAY(B914)=1),C913*(1+$H$10),C913),"")</f>
        <v/>
      </c>
      <c r="D914" s="33" t="str">
        <f ca="1">IF(C914&lt;&gt;"",C914*$H$8/24,"")</f>
        <v/>
      </c>
      <c r="E914" s="33" t="str">
        <f ca="1">IF(D914&lt;&gt;"",C914*$H$9/24,"")</f>
        <v/>
      </c>
      <c r="F914" s="33" t="str">
        <f ca="1">IF(E914&lt;&gt;"",F913*(1+$H$11-$H$13)^YEARFRAC(B913,B914,1)+D914+E914,"")</f>
        <v/>
      </c>
      <c r="G914" s="33" t="str">
        <f ca="1">IF(E914&lt;&gt;"",F913*((1+$H$11)^YEARFRAC(B913,B914,1)-(1+$H$11-$H$13)^YEARFRAC(B913,B914,1)),"")</f>
        <v/>
      </c>
      <c r="I914" s="30" t="str">
        <f ca="1">IFERROR(IF(YEARFRAC($I$28,DATE(YEAR(I913),MONTH(I913)+1,1))&gt;$H$17,"",DATE(YEAR(I913),MONTH(I913)+1,1)),"")</f>
        <v/>
      </c>
      <c r="J914" s="33" t="str">
        <f ca="1">IF(I914&lt;&gt;"",(J913-K913)*(1+($H$12-$H$13)/12),"")</f>
        <v/>
      </c>
      <c r="K914" s="33" t="str">
        <f ca="1">IF(J914&lt;&gt;"",-PMT(($H$12-$H$13)/12,12*$H$17,$J$28,0,1),"")</f>
        <v/>
      </c>
      <c r="L914" s="33" t="str">
        <f ca="1">IF(K914&lt;&gt;"",J914*$H$13/12,"")</f>
        <v/>
      </c>
    </row>
    <row r="915" spans="2:12" x14ac:dyDescent="0.3">
      <c r="B915" s="30" t="str">
        <f ca="1">IFERROR(IF(YEARFRAC($B$28,IF(DATE(YEAR(B914),MONTH(B914),15)&gt;B914,DATE(YEAR(B914),MONTH(B914),15),DATE(YEAR(B914),MONTH(B914)+1,1)))&gt;$H$16,"",IF(DATE(YEAR(B914),MONTH(B914),15)&gt;B914,DATE(YEAR(B914),MONTH(B914),15),DATE(YEAR(B914),MONTH(B914)+1,1))),"")</f>
        <v/>
      </c>
      <c r="C915" s="33" t="str">
        <f ca="1">IF(B915&lt;&gt;"",IF(AND(MONTH(B915)=1,DAY(B915)=1),C914*(1+$H$10),C914),"")</f>
        <v/>
      </c>
      <c r="D915" s="33" t="str">
        <f ca="1">IF(C915&lt;&gt;"",C915*$H$8/24,"")</f>
        <v/>
      </c>
      <c r="E915" s="33" t="str">
        <f ca="1">IF(D915&lt;&gt;"",C915*$H$9/24,"")</f>
        <v/>
      </c>
      <c r="F915" s="33" t="str">
        <f ca="1">IF(E915&lt;&gt;"",F914*(1+$H$11-$H$13)^YEARFRAC(B914,B915,1)+D915+E915,"")</f>
        <v/>
      </c>
      <c r="G915" s="33" t="str">
        <f ca="1">IF(E915&lt;&gt;"",F914*((1+$H$11)^YEARFRAC(B914,B915,1)-(1+$H$11-$H$13)^YEARFRAC(B914,B915,1)),"")</f>
        <v/>
      </c>
      <c r="I915" s="30" t="str">
        <f ca="1">IFERROR(IF(YEARFRAC($I$28,DATE(YEAR(I914),MONTH(I914)+1,1))&gt;$H$17,"",DATE(YEAR(I914),MONTH(I914)+1,1)),"")</f>
        <v/>
      </c>
      <c r="J915" s="33" t="str">
        <f ca="1">IF(I915&lt;&gt;"",(J914-K914)*(1+($H$12-$H$13)/12),"")</f>
        <v/>
      </c>
      <c r="K915" s="33" t="str">
        <f ca="1">IF(J915&lt;&gt;"",-PMT(($H$12-$H$13)/12,12*$H$17,$J$28,0,1),"")</f>
        <v/>
      </c>
      <c r="L915" s="33" t="str">
        <f ca="1">IF(K915&lt;&gt;"",J915*$H$13/12,"")</f>
        <v/>
      </c>
    </row>
    <row r="916" spans="2:12" x14ac:dyDescent="0.3">
      <c r="B916" s="30" t="str">
        <f ca="1">IFERROR(IF(YEARFRAC($B$28,IF(DATE(YEAR(B915),MONTH(B915),15)&gt;B915,DATE(YEAR(B915),MONTH(B915),15),DATE(YEAR(B915),MONTH(B915)+1,1)))&gt;$H$16,"",IF(DATE(YEAR(B915),MONTH(B915),15)&gt;B915,DATE(YEAR(B915),MONTH(B915),15),DATE(YEAR(B915),MONTH(B915)+1,1))),"")</f>
        <v/>
      </c>
      <c r="C916" s="33" t="str">
        <f ca="1">IF(B916&lt;&gt;"",IF(AND(MONTH(B916)=1,DAY(B916)=1),C915*(1+$H$10),C915),"")</f>
        <v/>
      </c>
      <c r="D916" s="33" t="str">
        <f ca="1">IF(C916&lt;&gt;"",C916*$H$8/24,"")</f>
        <v/>
      </c>
      <c r="E916" s="33" t="str">
        <f ca="1">IF(D916&lt;&gt;"",C916*$H$9/24,"")</f>
        <v/>
      </c>
      <c r="F916" s="33" t="str">
        <f ca="1">IF(E916&lt;&gt;"",F915*(1+$H$11-$H$13)^YEARFRAC(B915,B916,1)+D916+E916,"")</f>
        <v/>
      </c>
      <c r="G916" s="33" t="str">
        <f ca="1">IF(E916&lt;&gt;"",F915*((1+$H$11)^YEARFRAC(B915,B916,1)-(1+$H$11-$H$13)^YEARFRAC(B915,B916,1)),"")</f>
        <v/>
      </c>
      <c r="I916" s="30" t="str">
        <f ca="1">IFERROR(IF(YEARFRAC($I$28,DATE(YEAR(I915),MONTH(I915)+1,1))&gt;$H$17,"",DATE(YEAR(I915),MONTH(I915)+1,1)),"")</f>
        <v/>
      </c>
      <c r="J916" s="33" t="str">
        <f ca="1">IF(I916&lt;&gt;"",(J915-K915)*(1+($H$12-$H$13)/12),"")</f>
        <v/>
      </c>
      <c r="K916" s="33" t="str">
        <f ca="1">IF(J916&lt;&gt;"",-PMT(($H$12-$H$13)/12,12*$H$17,$J$28,0,1),"")</f>
        <v/>
      </c>
      <c r="L916" s="33" t="str">
        <f ca="1">IF(K916&lt;&gt;"",J916*$H$13/12,"")</f>
        <v/>
      </c>
    </row>
    <row r="917" spans="2:12" x14ac:dyDescent="0.3">
      <c r="B917" s="30" t="str">
        <f ca="1">IFERROR(IF(YEARFRAC($B$28,IF(DATE(YEAR(B916),MONTH(B916),15)&gt;B916,DATE(YEAR(B916),MONTH(B916),15),DATE(YEAR(B916),MONTH(B916)+1,1)))&gt;$H$16,"",IF(DATE(YEAR(B916),MONTH(B916),15)&gt;B916,DATE(YEAR(B916),MONTH(B916),15),DATE(YEAR(B916),MONTH(B916)+1,1))),"")</f>
        <v/>
      </c>
      <c r="C917" s="33" t="str">
        <f ca="1">IF(B917&lt;&gt;"",IF(AND(MONTH(B917)=1,DAY(B917)=1),C916*(1+$H$10),C916),"")</f>
        <v/>
      </c>
      <c r="D917" s="33" t="str">
        <f ca="1">IF(C917&lt;&gt;"",C917*$H$8/24,"")</f>
        <v/>
      </c>
      <c r="E917" s="33" t="str">
        <f ca="1">IF(D917&lt;&gt;"",C917*$H$9/24,"")</f>
        <v/>
      </c>
      <c r="F917" s="33" t="str">
        <f ca="1">IF(E917&lt;&gt;"",F916*(1+$H$11-$H$13)^YEARFRAC(B916,B917,1)+D917+E917,"")</f>
        <v/>
      </c>
      <c r="G917" s="33" t="str">
        <f ca="1">IF(E917&lt;&gt;"",F916*((1+$H$11)^YEARFRAC(B916,B917,1)-(1+$H$11-$H$13)^YEARFRAC(B916,B917,1)),"")</f>
        <v/>
      </c>
      <c r="I917" s="30" t="str">
        <f ca="1">IFERROR(IF(YEARFRAC($I$28,DATE(YEAR(I916),MONTH(I916)+1,1))&gt;$H$17,"",DATE(YEAR(I916),MONTH(I916)+1,1)),"")</f>
        <v/>
      </c>
      <c r="J917" s="33" t="str">
        <f ca="1">IF(I917&lt;&gt;"",(J916-K916)*(1+($H$12-$H$13)/12),"")</f>
        <v/>
      </c>
      <c r="K917" s="33" t="str">
        <f ca="1">IF(J917&lt;&gt;"",-PMT(($H$12-$H$13)/12,12*$H$17,$J$28,0,1),"")</f>
        <v/>
      </c>
      <c r="L917" s="33" t="str">
        <f ca="1">IF(K917&lt;&gt;"",J917*$H$13/12,"")</f>
        <v/>
      </c>
    </row>
    <row r="918" spans="2:12" x14ac:dyDescent="0.3">
      <c r="B918" s="30" t="str">
        <f ca="1">IFERROR(IF(YEARFRAC($B$28,IF(DATE(YEAR(B917),MONTH(B917),15)&gt;B917,DATE(YEAR(B917),MONTH(B917),15),DATE(YEAR(B917),MONTH(B917)+1,1)))&gt;$H$16,"",IF(DATE(YEAR(B917),MONTH(B917),15)&gt;B917,DATE(YEAR(B917),MONTH(B917),15),DATE(YEAR(B917),MONTH(B917)+1,1))),"")</f>
        <v/>
      </c>
      <c r="C918" s="33" t="str">
        <f ca="1">IF(B918&lt;&gt;"",IF(AND(MONTH(B918)=1,DAY(B918)=1),C917*(1+$H$10),C917),"")</f>
        <v/>
      </c>
      <c r="D918" s="33" t="str">
        <f ca="1">IF(C918&lt;&gt;"",C918*$H$8/24,"")</f>
        <v/>
      </c>
      <c r="E918" s="33" t="str">
        <f ca="1">IF(D918&lt;&gt;"",C918*$H$9/24,"")</f>
        <v/>
      </c>
      <c r="F918" s="33" t="str">
        <f ca="1">IF(E918&lt;&gt;"",F917*(1+$H$11-$H$13)^YEARFRAC(B917,B918,1)+D918+E918,"")</f>
        <v/>
      </c>
      <c r="G918" s="33" t="str">
        <f ca="1">IF(E918&lt;&gt;"",F917*((1+$H$11)^YEARFRAC(B917,B918,1)-(1+$H$11-$H$13)^YEARFRAC(B917,B918,1)),"")</f>
        <v/>
      </c>
      <c r="I918" s="30" t="str">
        <f ca="1">IFERROR(IF(YEARFRAC($I$28,DATE(YEAR(I917),MONTH(I917)+1,1))&gt;$H$17,"",DATE(YEAR(I917),MONTH(I917)+1,1)),"")</f>
        <v/>
      </c>
      <c r="J918" s="33" t="str">
        <f ca="1">IF(I918&lt;&gt;"",(J917-K917)*(1+($H$12-$H$13)/12),"")</f>
        <v/>
      </c>
      <c r="K918" s="33" t="str">
        <f ca="1">IF(J918&lt;&gt;"",-PMT(($H$12-$H$13)/12,12*$H$17,$J$28,0,1),"")</f>
        <v/>
      </c>
      <c r="L918" s="33" t="str">
        <f ca="1">IF(K918&lt;&gt;"",J918*$H$13/12,"")</f>
        <v/>
      </c>
    </row>
    <row r="919" spans="2:12" x14ac:dyDescent="0.3">
      <c r="B919" s="30" t="str">
        <f ca="1">IFERROR(IF(YEARFRAC($B$28,IF(DATE(YEAR(B918),MONTH(B918),15)&gt;B918,DATE(YEAR(B918),MONTH(B918),15),DATE(YEAR(B918),MONTH(B918)+1,1)))&gt;$H$16,"",IF(DATE(YEAR(B918),MONTH(B918),15)&gt;B918,DATE(YEAR(B918),MONTH(B918),15),DATE(YEAR(B918),MONTH(B918)+1,1))),"")</f>
        <v/>
      </c>
      <c r="C919" s="33" t="str">
        <f ca="1">IF(B919&lt;&gt;"",IF(AND(MONTH(B919)=1,DAY(B919)=1),C918*(1+$H$10),C918),"")</f>
        <v/>
      </c>
      <c r="D919" s="33" t="str">
        <f ca="1">IF(C919&lt;&gt;"",C919*$H$8/24,"")</f>
        <v/>
      </c>
      <c r="E919" s="33" t="str">
        <f ca="1">IF(D919&lt;&gt;"",C919*$H$9/24,"")</f>
        <v/>
      </c>
      <c r="F919" s="33" t="str">
        <f ca="1">IF(E919&lt;&gt;"",F918*(1+$H$11-$H$13)^YEARFRAC(B918,B919,1)+D919+E919,"")</f>
        <v/>
      </c>
      <c r="G919" s="33" t="str">
        <f ca="1">IF(E919&lt;&gt;"",F918*((1+$H$11)^YEARFRAC(B918,B919,1)-(1+$H$11-$H$13)^YEARFRAC(B918,B919,1)),"")</f>
        <v/>
      </c>
      <c r="I919" s="30" t="str">
        <f ca="1">IFERROR(IF(YEARFRAC($I$28,DATE(YEAR(I918),MONTH(I918)+1,1))&gt;$H$17,"",DATE(YEAR(I918),MONTH(I918)+1,1)),"")</f>
        <v/>
      </c>
      <c r="J919" s="33" t="str">
        <f ca="1">IF(I919&lt;&gt;"",(J918-K918)*(1+($H$12-$H$13)/12),"")</f>
        <v/>
      </c>
      <c r="K919" s="33" t="str">
        <f ca="1">IF(J919&lt;&gt;"",-PMT(($H$12-$H$13)/12,12*$H$17,$J$28,0,1),"")</f>
        <v/>
      </c>
      <c r="L919" s="33" t="str">
        <f ca="1">IF(K919&lt;&gt;"",J919*$H$13/12,"")</f>
        <v/>
      </c>
    </row>
    <row r="920" spans="2:12" x14ac:dyDescent="0.3">
      <c r="B920" s="30" t="str">
        <f ca="1">IFERROR(IF(YEARFRAC($B$28,IF(DATE(YEAR(B919),MONTH(B919),15)&gt;B919,DATE(YEAR(B919),MONTH(B919),15),DATE(YEAR(B919),MONTH(B919)+1,1)))&gt;$H$16,"",IF(DATE(YEAR(B919),MONTH(B919),15)&gt;B919,DATE(YEAR(B919),MONTH(B919),15),DATE(YEAR(B919),MONTH(B919)+1,1))),"")</f>
        <v/>
      </c>
      <c r="C920" s="33" t="str">
        <f ca="1">IF(B920&lt;&gt;"",IF(AND(MONTH(B920)=1,DAY(B920)=1),C919*(1+$H$10),C919),"")</f>
        <v/>
      </c>
      <c r="D920" s="33" t="str">
        <f ca="1">IF(C920&lt;&gt;"",C920*$H$8/24,"")</f>
        <v/>
      </c>
      <c r="E920" s="33" t="str">
        <f ca="1">IF(D920&lt;&gt;"",C920*$H$9/24,"")</f>
        <v/>
      </c>
      <c r="F920" s="33" t="str">
        <f ca="1">IF(E920&lt;&gt;"",F919*(1+$H$11-$H$13)^YEARFRAC(B919,B920,1)+D920+E920,"")</f>
        <v/>
      </c>
      <c r="G920" s="33" t="str">
        <f ca="1">IF(E920&lt;&gt;"",F919*((1+$H$11)^YEARFRAC(B919,B920,1)-(1+$H$11-$H$13)^YEARFRAC(B919,B920,1)),"")</f>
        <v/>
      </c>
      <c r="I920" s="30" t="str">
        <f ca="1">IFERROR(IF(YEARFRAC($I$28,DATE(YEAR(I919),MONTH(I919)+1,1))&gt;$H$17,"",DATE(YEAR(I919),MONTH(I919)+1,1)),"")</f>
        <v/>
      </c>
      <c r="J920" s="33" t="str">
        <f ca="1">IF(I920&lt;&gt;"",(J919-K919)*(1+($H$12-$H$13)/12),"")</f>
        <v/>
      </c>
      <c r="K920" s="33" t="str">
        <f ca="1">IF(J920&lt;&gt;"",-PMT(($H$12-$H$13)/12,12*$H$17,$J$28,0,1),"")</f>
        <v/>
      </c>
      <c r="L920" s="33" t="str">
        <f ca="1">IF(K920&lt;&gt;"",J920*$H$13/12,"")</f>
        <v/>
      </c>
    </row>
    <row r="921" spans="2:12" x14ac:dyDescent="0.3">
      <c r="B921" s="30" t="str">
        <f ca="1">IFERROR(IF(YEARFRAC($B$28,IF(DATE(YEAR(B920),MONTH(B920),15)&gt;B920,DATE(YEAR(B920),MONTH(B920),15),DATE(YEAR(B920),MONTH(B920)+1,1)))&gt;$H$16,"",IF(DATE(YEAR(B920),MONTH(B920),15)&gt;B920,DATE(YEAR(B920),MONTH(B920),15),DATE(YEAR(B920),MONTH(B920)+1,1))),"")</f>
        <v/>
      </c>
      <c r="C921" s="33" t="str">
        <f ca="1">IF(B921&lt;&gt;"",IF(AND(MONTH(B921)=1,DAY(B921)=1),C920*(1+$H$10),C920),"")</f>
        <v/>
      </c>
      <c r="D921" s="33" t="str">
        <f ca="1">IF(C921&lt;&gt;"",C921*$H$8/24,"")</f>
        <v/>
      </c>
      <c r="E921" s="33" t="str">
        <f ca="1">IF(D921&lt;&gt;"",C921*$H$9/24,"")</f>
        <v/>
      </c>
      <c r="F921" s="33" t="str">
        <f ca="1">IF(E921&lt;&gt;"",F920*(1+$H$11-$H$13)^YEARFRAC(B920,B921,1)+D921+E921,"")</f>
        <v/>
      </c>
      <c r="G921" s="33" t="str">
        <f ca="1">IF(E921&lt;&gt;"",F920*((1+$H$11)^YEARFRAC(B920,B921,1)-(1+$H$11-$H$13)^YEARFRAC(B920,B921,1)),"")</f>
        <v/>
      </c>
      <c r="I921" s="30" t="str">
        <f ca="1">IFERROR(IF(YEARFRAC($I$28,DATE(YEAR(I920),MONTH(I920)+1,1))&gt;$H$17,"",DATE(YEAR(I920),MONTH(I920)+1,1)),"")</f>
        <v/>
      </c>
      <c r="J921" s="33" t="str">
        <f ca="1">IF(I921&lt;&gt;"",(J920-K920)*(1+($H$12-$H$13)/12),"")</f>
        <v/>
      </c>
      <c r="K921" s="33" t="str">
        <f ca="1">IF(J921&lt;&gt;"",-PMT(($H$12-$H$13)/12,12*$H$17,$J$28,0,1),"")</f>
        <v/>
      </c>
      <c r="L921" s="33" t="str">
        <f ca="1">IF(K921&lt;&gt;"",J921*$H$13/12,"")</f>
        <v/>
      </c>
    </row>
    <row r="922" spans="2:12" x14ac:dyDescent="0.3">
      <c r="B922" s="30" t="str">
        <f ca="1">IFERROR(IF(YEARFRAC($B$28,IF(DATE(YEAR(B921),MONTH(B921),15)&gt;B921,DATE(YEAR(B921),MONTH(B921),15),DATE(YEAR(B921),MONTH(B921)+1,1)))&gt;$H$16,"",IF(DATE(YEAR(B921),MONTH(B921),15)&gt;B921,DATE(YEAR(B921),MONTH(B921),15),DATE(YEAR(B921),MONTH(B921)+1,1))),"")</f>
        <v/>
      </c>
      <c r="C922" s="33" t="str">
        <f ca="1">IF(B922&lt;&gt;"",IF(AND(MONTH(B922)=1,DAY(B922)=1),C921*(1+$H$10),C921),"")</f>
        <v/>
      </c>
      <c r="D922" s="33" t="str">
        <f ca="1">IF(C922&lt;&gt;"",C922*$H$8/24,"")</f>
        <v/>
      </c>
      <c r="E922" s="33" t="str">
        <f ca="1">IF(D922&lt;&gt;"",C922*$H$9/24,"")</f>
        <v/>
      </c>
      <c r="F922" s="33" t="str">
        <f ca="1">IF(E922&lt;&gt;"",F921*(1+$H$11-$H$13)^YEARFRAC(B921,B922,1)+D922+E922,"")</f>
        <v/>
      </c>
      <c r="G922" s="33" t="str">
        <f ca="1">IF(E922&lt;&gt;"",F921*((1+$H$11)^YEARFRAC(B921,B922,1)-(1+$H$11-$H$13)^YEARFRAC(B921,B922,1)),"")</f>
        <v/>
      </c>
      <c r="I922" s="30" t="str">
        <f ca="1">IFERROR(IF(YEARFRAC($I$28,DATE(YEAR(I921),MONTH(I921)+1,1))&gt;$H$17,"",DATE(YEAR(I921),MONTH(I921)+1,1)),"")</f>
        <v/>
      </c>
      <c r="J922" s="33" t="str">
        <f ca="1">IF(I922&lt;&gt;"",(J921-K921)*(1+($H$12-$H$13)/12),"")</f>
        <v/>
      </c>
      <c r="K922" s="33" t="str">
        <f ca="1">IF(J922&lt;&gt;"",-PMT(($H$12-$H$13)/12,12*$H$17,$J$28,0,1),"")</f>
        <v/>
      </c>
      <c r="L922" s="33" t="str">
        <f ca="1">IF(K922&lt;&gt;"",J922*$H$13/12,"")</f>
        <v/>
      </c>
    </row>
    <row r="923" spans="2:12" x14ac:dyDescent="0.3">
      <c r="B923" s="30" t="str">
        <f ca="1">IFERROR(IF(YEARFRAC($B$28,IF(DATE(YEAR(B922),MONTH(B922),15)&gt;B922,DATE(YEAR(B922),MONTH(B922),15),DATE(YEAR(B922),MONTH(B922)+1,1)))&gt;$H$16,"",IF(DATE(YEAR(B922),MONTH(B922),15)&gt;B922,DATE(YEAR(B922),MONTH(B922),15),DATE(YEAR(B922),MONTH(B922)+1,1))),"")</f>
        <v/>
      </c>
      <c r="C923" s="33" t="str">
        <f ca="1">IF(B923&lt;&gt;"",IF(AND(MONTH(B923)=1,DAY(B923)=1),C922*(1+$H$10),C922),"")</f>
        <v/>
      </c>
      <c r="D923" s="33" t="str">
        <f ca="1">IF(C923&lt;&gt;"",C923*$H$8/24,"")</f>
        <v/>
      </c>
      <c r="E923" s="33" t="str">
        <f ca="1">IF(D923&lt;&gt;"",C923*$H$9/24,"")</f>
        <v/>
      </c>
      <c r="F923" s="33" t="str">
        <f ca="1">IF(E923&lt;&gt;"",F922*(1+$H$11-$H$13)^YEARFRAC(B922,B923,1)+D923+E923,"")</f>
        <v/>
      </c>
      <c r="G923" s="33" t="str">
        <f ca="1">IF(E923&lt;&gt;"",F922*((1+$H$11)^YEARFRAC(B922,B923,1)-(1+$H$11-$H$13)^YEARFRAC(B922,B923,1)),"")</f>
        <v/>
      </c>
      <c r="I923" s="30" t="str">
        <f ca="1">IFERROR(IF(YEARFRAC($I$28,DATE(YEAR(I922),MONTH(I922)+1,1))&gt;$H$17,"",DATE(YEAR(I922),MONTH(I922)+1,1)),"")</f>
        <v/>
      </c>
      <c r="J923" s="33" t="str">
        <f ca="1">IF(I923&lt;&gt;"",(J922-K922)*(1+($H$12-$H$13)/12),"")</f>
        <v/>
      </c>
      <c r="K923" s="33" t="str">
        <f ca="1">IF(J923&lt;&gt;"",-PMT(($H$12-$H$13)/12,12*$H$17,$J$28,0,1),"")</f>
        <v/>
      </c>
      <c r="L923" s="33" t="str">
        <f ca="1">IF(K923&lt;&gt;"",J923*$H$13/12,"")</f>
        <v/>
      </c>
    </row>
    <row r="924" spans="2:12" x14ac:dyDescent="0.3">
      <c r="B924" s="30" t="str">
        <f ca="1">IFERROR(IF(YEARFRAC($B$28,IF(DATE(YEAR(B923),MONTH(B923),15)&gt;B923,DATE(YEAR(B923),MONTH(B923),15),DATE(YEAR(B923),MONTH(B923)+1,1)))&gt;$H$16,"",IF(DATE(YEAR(B923),MONTH(B923),15)&gt;B923,DATE(YEAR(B923),MONTH(B923),15),DATE(YEAR(B923),MONTH(B923)+1,1))),"")</f>
        <v/>
      </c>
      <c r="C924" s="33" t="str">
        <f ca="1">IF(B924&lt;&gt;"",IF(AND(MONTH(B924)=1,DAY(B924)=1),C923*(1+$H$10),C923),"")</f>
        <v/>
      </c>
      <c r="D924" s="33" t="str">
        <f ca="1">IF(C924&lt;&gt;"",C924*$H$8/24,"")</f>
        <v/>
      </c>
      <c r="E924" s="33" t="str">
        <f ca="1">IF(D924&lt;&gt;"",C924*$H$9/24,"")</f>
        <v/>
      </c>
      <c r="F924" s="33" t="str">
        <f ca="1">IF(E924&lt;&gt;"",F923*(1+$H$11-$H$13)^YEARFRAC(B923,B924,1)+D924+E924,"")</f>
        <v/>
      </c>
      <c r="G924" s="33" t="str">
        <f ca="1">IF(E924&lt;&gt;"",F923*((1+$H$11)^YEARFRAC(B923,B924,1)-(1+$H$11-$H$13)^YEARFRAC(B923,B924,1)),"")</f>
        <v/>
      </c>
      <c r="I924" s="30" t="str">
        <f ca="1">IFERROR(IF(YEARFRAC($I$28,DATE(YEAR(I923),MONTH(I923)+1,1))&gt;$H$17,"",DATE(YEAR(I923),MONTH(I923)+1,1)),"")</f>
        <v/>
      </c>
      <c r="J924" s="33" t="str">
        <f ca="1">IF(I924&lt;&gt;"",(J923-K923)*(1+($H$12-$H$13)/12),"")</f>
        <v/>
      </c>
      <c r="K924" s="33" t="str">
        <f ca="1">IF(J924&lt;&gt;"",-PMT(($H$12-$H$13)/12,12*$H$17,$J$28,0,1),"")</f>
        <v/>
      </c>
      <c r="L924" s="33" t="str">
        <f ca="1">IF(K924&lt;&gt;"",J924*$H$13/12,"")</f>
        <v/>
      </c>
    </row>
    <row r="925" spans="2:12" x14ac:dyDescent="0.3">
      <c r="B925" s="30" t="str">
        <f ca="1">IFERROR(IF(YEARFRAC($B$28,IF(DATE(YEAR(B924),MONTH(B924),15)&gt;B924,DATE(YEAR(B924),MONTH(B924),15),DATE(YEAR(B924),MONTH(B924)+1,1)))&gt;$H$16,"",IF(DATE(YEAR(B924),MONTH(B924),15)&gt;B924,DATE(YEAR(B924),MONTH(B924),15),DATE(YEAR(B924),MONTH(B924)+1,1))),"")</f>
        <v/>
      </c>
      <c r="C925" s="33" t="str">
        <f ca="1">IF(B925&lt;&gt;"",IF(AND(MONTH(B925)=1,DAY(B925)=1),C924*(1+$H$10),C924),"")</f>
        <v/>
      </c>
      <c r="D925" s="33" t="str">
        <f ca="1">IF(C925&lt;&gt;"",C925*$H$8/24,"")</f>
        <v/>
      </c>
      <c r="E925" s="33" t="str">
        <f ca="1">IF(D925&lt;&gt;"",C925*$H$9/24,"")</f>
        <v/>
      </c>
      <c r="F925" s="33" t="str">
        <f ca="1">IF(E925&lt;&gt;"",F924*(1+$H$11-$H$13)^YEARFRAC(B924,B925,1)+D925+E925,"")</f>
        <v/>
      </c>
      <c r="G925" s="33" t="str">
        <f ca="1">IF(E925&lt;&gt;"",F924*((1+$H$11)^YEARFRAC(B924,B925,1)-(1+$H$11-$H$13)^YEARFRAC(B924,B925,1)),"")</f>
        <v/>
      </c>
      <c r="I925" s="30" t="str">
        <f ca="1">IFERROR(IF(YEARFRAC($I$28,DATE(YEAR(I924),MONTH(I924)+1,1))&gt;$H$17,"",DATE(YEAR(I924),MONTH(I924)+1,1)),"")</f>
        <v/>
      </c>
      <c r="J925" s="33" t="str">
        <f ca="1">IF(I925&lt;&gt;"",(J924-K924)*(1+($H$12-$H$13)/12),"")</f>
        <v/>
      </c>
      <c r="K925" s="33" t="str">
        <f ca="1">IF(J925&lt;&gt;"",-PMT(($H$12-$H$13)/12,12*$H$17,$J$28,0,1),"")</f>
        <v/>
      </c>
      <c r="L925" s="33" t="str">
        <f ca="1">IF(K925&lt;&gt;"",J925*$H$13/12,"")</f>
        <v/>
      </c>
    </row>
    <row r="926" spans="2:12" x14ac:dyDescent="0.3">
      <c r="B926" s="30" t="str">
        <f ca="1">IFERROR(IF(YEARFRAC($B$28,IF(DATE(YEAR(B925),MONTH(B925),15)&gt;B925,DATE(YEAR(B925),MONTH(B925),15),DATE(YEAR(B925),MONTH(B925)+1,1)))&gt;$H$16,"",IF(DATE(YEAR(B925),MONTH(B925),15)&gt;B925,DATE(YEAR(B925),MONTH(B925),15),DATE(YEAR(B925),MONTH(B925)+1,1))),"")</f>
        <v/>
      </c>
      <c r="C926" s="33" t="str">
        <f ca="1">IF(B926&lt;&gt;"",IF(AND(MONTH(B926)=1,DAY(B926)=1),C925*(1+$H$10),C925),"")</f>
        <v/>
      </c>
      <c r="D926" s="33" t="str">
        <f ca="1">IF(C926&lt;&gt;"",C926*$H$8/24,"")</f>
        <v/>
      </c>
      <c r="E926" s="33" t="str">
        <f ca="1">IF(D926&lt;&gt;"",C926*$H$9/24,"")</f>
        <v/>
      </c>
      <c r="F926" s="33" t="str">
        <f ca="1">IF(E926&lt;&gt;"",F925*(1+$H$11-$H$13)^YEARFRAC(B925,B926,1)+D926+E926,"")</f>
        <v/>
      </c>
      <c r="G926" s="33" t="str">
        <f ca="1">IF(E926&lt;&gt;"",F925*((1+$H$11)^YEARFRAC(B925,B926,1)-(1+$H$11-$H$13)^YEARFRAC(B925,B926,1)),"")</f>
        <v/>
      </c>
      <c r="I926" s="30" t="str">
        <f ca="1">IFERROR(IF(YEARFRAC($I$28,DATE(YEAR(I925),MONTH(I925)+1,1))&gt;$H$17,"",DATE(YEAR(I925),MONTH(I925)+1,1)),"")</f>
        <v/>
      </c>
      <c r="J926" s="33" t="str">
        <f ca="1">IF(I926&lt;&gt;"",(J925-K925)*(1+($H$12-$H$13)/12),"")</f>
        <v/>
      </c>
      <c r="K926" s="33" t="str">
        <f ca="1">IF(J926&lt;&gt;"",-PMT(($H$12-$H$13)/12,12*$H$17,$J$28,0,1),"")</f>
        <v/>
      </c>
      <c r="L926" s="33" t="str">
        <f ca="1">IF(K926&lt;&gt;"",J926*$H$13/12,"")</f>
        <v/>
      </c>
    </row>
    <row r="927" spans="2:12" x14ac:dyDescent="0.3">
      <c r="B927" s="30" t="str">
        <f ca="1">IFERROR(IF(YEARFRAC($B$28,IF(DATE(YEAR(B926),MONTH(B926),15)&gt;B926,DATE(YEAR(B926),MONTH(B926),15),DATE(YEAR(B926),MONTH(B926)+1,1)))&gt;$H$16,"",IF(DATE(YEAR(B926),MONTH(B926),15)&gt;B926,DATE(YEAR(B926),MONTH(B926),15),DATE(YEAR(B926),MONTH(B926)+1,1))),"")</f>
        <v/>
      </c>
      <c r="C927" s="33" t="str">
        <f ca="1">IF(B927&lt;&gt;"",IF(AND(MONTH(B927)=1,DAY(B927)=1),C926*(1+$H$10),C926),"")</f>
        <v/>
      </c>
      <c r="D927" s="33" t="str">
        <f ca="1">IF(C927&lt;&gt;"",C927*$H$8/24,"")</f>
        <v/>
      </c>
      <c r="E927" s="33" t="str">
        <f ca="1">IF(D927&lt;&gt;"",C927*$H$9/24,"")</f>
        <v/>
      </c>
      <c r="F927" s="33" t="str">
        <f ca="1">IF(E927&lt;&gt;"",F926*(1+$H$11-$H$13)^YEARFRAC(B926,B927,1)+D927+E927,"")</f>
        <v/>
      </c>
      <c r="G927" s="33" t="str">
        <f ca="1">IF(E927&lt;&gt;"",F926*((1+$H$11)^YEARFRAC(B926,B927,1)-(1+$H$11-$H$13)^YEARFRAC(B926,B927,1)),"")</f>
        <v/>
      </c>
      <c r="I927" s="30" t="str">
        <f ca="1">IFERROR(IF(YEARFRAC($I$28,DATE(YEAR(I926),MONTH(I926)+1,1))&gt;$H$17,"",DATE(YEAR(I926),MONTH(I926)+1,1)),"")</f>
        <v/>
      </c>
      <c r="J927" s="33" t="str">
        <f ca="1">IF(I927&lt;&gt;"",(J926-K926)*(1+($H$12-$H$13)/12),"")</f>
        <v/>
      </c>
      <c r="K927" s="33" t="str">
        <f ca="1">IF(J927&lt;&gt;"",-PMT(($H$12-$H$13)/12,12*$H$17,$J$28,0,1),"")</f>
        <v/>
      </c>
      <c r="L927" s="33" t="str">
        <f ca="1">IF(K927&lt;&gt;"",J927*$H$13/12,"")</f>
        <v/>
      </c>
    </row>
    <row r="928" spans="2:12" x14ac:dyDescent="0.3">
      <c r="B928" s="30" t="str">
        <f ca="1">IFERROR(IF(YEARFRAC($B$28,IF(DATE(YEAR(B927),MONTH(B927),15)&gt;B927,DATE(YEAR(B927),MONTH(B927),15),DATE(YEAR(B927),MONTH(B927)+1,1)))&gt;$H$16,"",IF(DATE(YEAR(B927),MONTH(B927),15)&gt;B927,DATE(YEAR(B927),MONTH(B927),15),DATE(YEAR(B927),MONTH(B927)+1,1))),"")</f>
        <v/>
      </c>
      <c r="C928" s="33" t="str">
        <f ca="1">IF(B928&lt;&gt;"",IF(AND(MONTH(B928)=1,DAY(B928)=1),C927*(1+$H$10),C927),"")</f>
        <v/>
      </c>
      <c r="D928" s="33" t="str">
        <f ca="1">IF(C928&lt;&gt;"",C928*$H$8/24,"")</f>
        <v/>
      </c>
      <c r="E928" s="33" t="str">
        <f ca="1">IF(D928&lt;&gt;"",C928*$H$9/24,"")</f>
        <v/>
      </c>
      <c r="F928" s="33" t="str">
        <f ca="1">IF(E928&lt;&gt;"",F927*(1+$H$11-$H$13)^YEARFRAC(B927,B928,1)+D928+E928,"")</f>
        <v/>
      </c>
      <c r="G928" s="33" t="str">
        <f ca="1">IF(E928&lt;&gt;"",F927*((1+$H$11)^YEARFRAC(B927,B928,1)-(1+$H$11-$H$13)^YEARFRAC(B927,B928,1)),"")</f>
        <v/>
      </c>
      <c r="I928" s="30" t="str">
        <f ca="1">IFERROR(IF(YEARFRAC($I$28,DATE(YEAR(I927),MONTH(I927)+1,1))&gt;$H$17,"",DATE(YEAR(I927),MONTH(I927)+1,1)),"")</f>
        <v/>
      </c>
      <c r="J928" s="33" t="str">
        <f ca="1">IF(I928&lt;&gt;"",(J927-K927)*(1+($H$12-$H$13)/12),"")</f>
        <v/>
      </c>
      <c r="K928" s="33" t="str">
        <f ca="1">IF(J928&lt;&gt;"",-PMT(($H$12-$H$13)/12,12*$H$17,$J$28,0,1),"")</f>
        <v/>
      </c>
      <c r="L928" s="33" t="str">
        <f ca="1">IF(K928&lt;&gt;"",J928*$H$13/12,"")</f>
        <v/>
      </c>
    </row>
    <row r="929" spans="2:12" x14ac:dyDescent="0.3">
      <c r="B929" s="30" t="str">
        <f ca="1">IFERROR(IF(YEARFRAC($B$28,IF(DATE(YEAR(B928),MONTH(B928),15)&gt;B928,DATE(YEAR(B928),MONTH(B928),15),DATE(YEAR(B928),MONTH(B928)+1,1)))&gt;$H$16,"",IF(DATE(YEAR(B928),MONTH(B928),15)&gt;B928,DATE(YEAR(B928),MONTH(B928),15),DATE(YEAR(B928),MONTH(B928)+1,1))),"")</f>
        <v/>
      </c>
      <c r="C929" s="33" t="str">
        <f ca="1">IF(B929&lt;&gt;"",IF(AND(MONTH(B929)=1,DAY(B929)=1),C928*(1+$H$10),C928),"")</f>
        <v/>
      </c>
      <c r="D929" s="33" t="str">
        <f ca="1">IF(C929&lt;&gt;"",C929*$H$8/24,"")</f>
        <v/>
      </c>
      <c r="E929" s="33" t="str">
        <f ca="1">IF(D929&lt;&gt;"",C929*$H$9/24,"")</f>
        <v/>
      </c>
      <c r="F929" s="33" t="str">
        <f ca="1">IF(E929&lt;&gt;"",F928*(1+$H$11-$H$13)^YEARFRAC(B928,B929,1)+D929+E929,"")</f>
        <v/>
      </c>
      <c r="G929" s="33" t="str">
        <f ca="1">IF(E929&lt;&gt;"",F928*((1+$H$11)^YEARFRAC(B928,B929,1)-(1+$H$11-$H$13)^YEARFRAC(B928,B929,1)),"")</f>
        <v/>
      </c>
      <c r="I929" s="30" t="str">
        <f ca="1">IFERROR(IF(YEARFRAC($I$28,DATE(YEAR(I928),MONTH(I928)+1,1))&gt;$H$17,"",DATE(YEAR(I928),MONTH(I928)+1,1)),"")</f>
        <v/>
      </c>
      <c r="J929" s="33" t="str">
        <f ca="1">IF(I929&lt;&gt;"",(J928-K928)*(1+($H$12-$H$13)/12),"")</f>
        <v/>
      </c>
      <c r="K929" s="33" t="str">
        <f ca="1">IF(J929&lt;&gt;"",-PMT(($H$12-$H$13)/12,12*$H$17,$J$28,0,1),"")</f>
        <v/>
      </c>
      <c r="L929" s="33" t="str">
        <f ca="1">IF(K929&lt;&gt;"",J929*$H$13/12,"")</f>
        <v/>
      </c>
    </row>
    <row r="930" spans="2:12" x14ac:dyDescent="0.3">
      <c r="B930" s="30" t="str">
        <f ca="1">IFERROR(IF(YEARFRAC($B$28,IF(DATE(YEAR(B929),MONTH(B929),15)&gt;B929,DATE(YEAR(B929),MONTH(B929),15),DATE(YEAR(B929),MONTH(B929)+1,1)))&gt;$H$16,"",IF(DATE(YEAR(B929),MONTH(B929),15)&gt;B929,DATE(YEAR(B929),MONTH(B929),15),DATE(YEAR(B929),MONTH(B929)+1,1))),"")</f>
        <v/>
      </c>
      <c r="C930" s="33" t="str">
        <f ca="1">IF(B930&lt;&gt;"",IF(AND(MONTH(B930)=1,DAY(B930)=1),C929*(1+$H$10),C929),"")</f>
        <v/>
      </c>
      <c r="D930" s="33" t="str">
        <f ca="1">IF(C930&lt;&gt;"",C930*$H$8/24,"")</f>
        <v/>
      </c>
      <c r="E930" s="33" t="str">
        <f ca="1">IF(D930&lt;&gt;"",C930*$H$9/24,"")</f>
        <v/>
      </c>
      <c r="F930" s="33" t="str">
        <f ca="1">IF(E930&lt;&gt;"",F929*(1+$H$11-$H$13)^YEARFRAC(B929,B930,1)+D930+E930,"")</f>
        <v/>
      </c>
      <c r="G930" s="33" t="str">
        <f ca="1">IF(E930&lt;&gt;"",F929*((1+$H$11)^YEARFRAC(B929,B930,1)-(1+$H$11-$H$13)^YEARFRAC(B929,B930,1)),"")</f>
        <v/>
      </c>
      <c r="I930" s="30" t="str">
        <f ca="1">IFERROR(IF(YEARFRAC($I$28,DATE(YEAR(I929),MONTH(I929)+1,1))&gt;$H$17,"",DATE(YEAR(I929),MONTH(I929)+1,1)),"")</f>
        <v/>
      </c>
      <c r="J930" s="33" t="str">
        <f ca="1">IF(I930&lt;&gt;"",(J929-K929)*(1+($H$12-$H$13)/12),"")</f>
        <v/>
      </c>
      <c r="K930" s="33" t="str">
        <f ca="1">IF(J930&lt;&gt;"",-PMT(($H$12-$H$13)/12,12*$H$17,$J$28,0,1),"")</f>
        <v/>
      </c>
      <c r="L930" s="33" t="str">
        <f ca="1">IF(K930&lt;&gt;"",J930*$H$13/12,"")</f>
        <v/>
      </c>
    </row>
    <row r="931" spans="2:12" x14ac:dyDescent="0.3">
      <c r="B931" s="30" t="str">
        <f ca="1">IFERROR(IF(YEARFRAC($B$28,IF(DATE(YEAR(B930),MONTH(B930),15)&gt;B930,DATE(YEAR(B930),MONTH(B930),15),DATE(YEAR(B930),MONTH(B930)+1,1)))&gt;$H$16,"",IF(DATE(YEAR(B930),MONTH(B930),15)&gt;B930,DATE(YEAR(B930),MONTH(B930),15),DATE(YEAR(B930),MONTH(B930)+1,1))),"")</f>
        <v/>
      </c>
      <c r="C931" s="33" t="str">
        <f ca="1">IF(B931&lt;&gt;"",IF(AND(MONTH(B931)=1,DAY(B931)=1),C930*(1+$H$10),C930),"")</f>
        <v/>
      </c>
      <c r="D931" s="33" t="str">
        <f ca="1">IF(C931&lt;&gt;"",C931*$H$8/24,"")</f>
        <v/>
      </c>
      <c r="E931" s="33" t="str">
        <f ca="1">IF(D931&lt;&gt;"",C931*$H$9/24,"")</f>
        <v/>
      </c>
      <c r="F931" s="33" t="str">
        <f ca="1">IF(E931&lt;&gt;"",F930*(1+$H$11-$H$13)^YEARFRAC(B930,B931,1)+D931+E931,"")</f>
        <v/>
      </c>
      <c r="G931" s="33" t="str">
        <f ca="1">IF(E931&lt;&gt;"",F930*((1+$H$11)^YEARFRAC(B930,B931,1)-(1+$H$11-$H$13)^YEARFRAC(B930,B931,1)),"")</f>
        <v/>
      </c>
      <c r="I931" s="30" t="str">
        <f ca="1">IFERROR(IF(YEARFRAC($I$28,DATE(YEAR(I930),MONTH(I930)+1,1))&gt;$H$17,"",DATE(YEAR(I930),MONTH(I930)+1,1)),"")</f>
        <v/>
      </c>
      <c r="J931" s="33" t="str">
        <f ca="1">IF(I931&lt;&gt;"",(J930-K930)*(1+($H$12-$H$13)/12),"")</f>
        <v/>
      </c>
      <c r="K931" s="33" t="str">
        <f ca="1">IF(J931&lt;&gt;"",-PMT(($H$12-$H$13)/12,12*$H$17,$J$28,0,1),"")</f>
        <v/>
      </c>
      <c r="L931" s="33" t="str">
        <f ca="1">IF(K931&lt;&gt;"",J931*$H$13/12,"")</f>
        <v/>
      </c>
    </row>
    <row r="932" spans="2:12" x14ac:dyDescent="0.3">
      <c r="B932" s="30" t="str">
        <f ca="1">IFERROR(IF(YEARFRAC($B$28,IF(DATE(YEAR(B931),MONTH(B931),15)&gt;B931,DATE(YEAR(B931),MONTH(B931),15),DATE(YEAR(B931),MONTH(B931)+1,1)))&gt;$H$16,"",IF(DATE(YEAR(B931),MONTH(B931),15)&gt;B931,DATE(YEAR(B931),MONTH(B931),15),DATE(YEAR(B931),MONTH(B931)+1,1))),"")</f>
        <v/>
      </c>
      <c r="C932" s="33" t="str">
        <f ca="1">IF(B932&lt;&gt;"",IF(AND(MONTH(B932)=1,DAY(B932)=1),C931*(1+$H$10),C931),"")</f>
        <v/>
      </c>
      <c r="D932" s="33" t="str">
        <f ca="1">IF(C932&lt;&gt;"",C932*$H$8/24,"")</f>
        <v/>
      </c>
      <c r="E932" s="33" t="str">
        <f ca="1">IF(D932&lt;&gt;"",C932*$H$9/24,"")</f>
        <v/>
      </c>
      <c r="F932" s="33" t="str">
        <f ca="1">IF(E932&lt;&gt;"",F931*(1+$H$11-$H$13)^YEARFRAC(B931,B932,1)+D932+E932,"")</f>
        <v/>
      </c>
      <c r="G932" s="33" t="str">
        <f ca="1">IF(E932&lt;&gt;"",F931*((1+$H$11)^YEARFRAC(B931,B932,1)-(1+$H$11-$H$13)^YEARFRAC(B931,B932,1)),"")</f>
        <v/>
      </c>
      <c r="I932" s="30" t="str">
        <f ca="1">IFERROR(IF(YEARFRAC($I$28,DATE(YEAR(I931),MONTH(I931)+1,1))&gt;$H$17,"",DATE(YEAR(I931),MONTH(I931)+1,1)),"")</f>
        <v/>
      </c>
      <c r="J932" s="33" t="str">
        <f ca="1">IF(I932&lt;&gt;"",(J931-K931)*(1+($H$12-$H$13)/12),"")</f>
        <v/>
      </c>
      <c r="K932" s="33" t="str">
        <f ca="1">IF(J932&lt;&gt;"",-PMT(($H$12-$H$13)/12,12*$H$17,$J$28,0,1),"")</f>
        <v/>
      </c>
      <c r="L932" s="33" t="str">
        <f ca="1">IF(K932&lt;&gt;"",J932*$H$13/12,"")</f>
        <v/>
      </c>
    </row>
    <row r="933" spans="2:12" x14ac:dyDescent="0.3">
      <c r="B933" s="30" t="str">
        <f ca="1">IFERROR(IF(YEARFRAC($B$28,IF(DATE(YEAR(B932),MONTH(B932),15)&gt;B932,DATE(YEAR(B932),MONTH(B932),15),DATE(YEAR(B932),MONTH(B932)+1,1)))&gt;$H$16,"",IF(DATE(YEAR(B932),MONTH(B932),15)&gt;B932,DATE(YEAR(B932),MONTH(B932),15),DATE(YEAR(B932),MONTH(B932)+1,1))),"")</f>
        <v/>
      </c>
      <c r="C933" s="33" t="str">
        <f ca="1">IF(B933&lt;&gt;"",IF(AND(MONTH(B933)=1,DAY(B933)=1),C932*(1+$H$10),C932),"")</f>
        <v/>
      </c>
      <c r="D933" s="33" t="str">
        <f ca="1">IF(C933&lt;&gt;"",C933*$H$8/24,"")</f>
        <v/>
      </c>
      <c r="E933" s="33" t="str">
        <f ca="1">IF(D933&lt;&gt;"",C933*$H$9/24,"")</f>
        <v/>
      </c>
      <c r="F933" s="33" t="str">
        <f ca="1">IF(E933&lt;&gt;"",F932*(1+$H$11-$H$13)^YEARFRAC(B932,B933,1)+D933+E933,"")</f>
        <v/>
      </c>
      <c r="G933" s="33" t="str">
        <f ca="1">IF(E933&lt;&gt;"",F932*((1+$H$11)^YEARFRAC(B932,B933,1)-(1+$H$11-$H$13)^YEARFRAC(B932,B933,1)),"")</f>
        <v/>
      </c>
      <c r="I933" s="30" t="str">
        <f ca="1">IFERROR(IF(YEARFRAC($I$28,DATE(YEAR(I932),MONTH(I932)+1,1))&gt;$H$17,"",DATE(YEAR(I932),MONTH(I932)+1,1)),"")</f>
        <v/>
      </c>
      <c r="J933" s="33" t="str">
        <f ca="1">IF(I933&lt;&gt;"",(J932-K932)*(1+($H$12-$H$13)/12),"")</f>
        <v/>
      </c>
      <c r="K933" s="33" t="str">
        <f ca="1">IF(J933&lt;&gt;"",-PMT(($H$12-$H$13)/12,12*$H$17,$J$28,0,1),"")</f>
        <v/>
      </c>
      <c r="L933" s="33" t="str">
        <f ca="1">IF(K933&lt;&gt;"",J933*$H$13/12,"")</f>
        <v/>
      </c>
    </row>
    <row r="934" spans="2:12" x14ac:dyDescent="0.3">
      <c r="B934" s="30" t="str">
        <f ca="1">IFERROR(IF(YEARFRAC($B$28,IF(DATE(YEAR(B933),MONTH(B933),15)&gt;B933,DATE(YEAR(B933),MONTH(B933),15),DATE(YEAR(B933),MONTH(B933)+1,1)))&gt;$H$16,"",IF(DATE(YEAR(B933),MONTH(B933),15)&gt;B933,DATE(YEAR(B933),MONTH(B933),15),DATE(YEAR(B933),MONTH(B933)+1,1))),"")</f>
        <v/>
      </c>
      <c r="C934" s="33" t="str">
        <f ca="1">IF(B934&lt;&gt;"",IF(AND(MONTH(B934)=1,DAY(B934)=1),C933*(1+$H$10),C933),"")</f>
        <v/>
      </c>
      <c r="D934" s="33" t="str">
        <f ca="1">IF(C934&lt;&gt;"",C934*$H$8/24,"")</f>
        <v/>
      </c>
      <c r="E934" s="33" t="str">
        <f ca="1">IF(D934&lt;&gt;"",C934*$H$9/24,"")</f>
        <v/>
      </c>
      <c r="F934" s="33" t="str">
        <f ca="1">IF(E934&lt;&gt;"",F933*(1+$H$11-$H$13)^YEARFRAC(B933,B934,1)+D934+E934,"")</f>
        <v/>
      </c>
      <c r="G934" s="33" t="str">
        <f ca="1">IF(E934&lt;&gt;"",F933*((1+$H$11)^YEARFRAC(B933,B934,1)-(1+$H$11-$H$13)^YEARFRAC(B933,B934,1)),"")</f>
        <v/>
      </c>
      <c r="I934" s="30" t="str">
        <f ca="1">IFERROR(IF(YEARFRAC($I$28,DATE(YEAR(I933),MONTH(I933)+1,1))&gt;$H$17,"",DATE(YEAR(I933),MONTH(I933)+1,1)),"")</f>
        <v/>
      </c>
      <c r="J934" s="33" t="str">
        <f ca="1">IF(I934&lt;&gt;"",(J933-K933)*(1+($H$12-$H$13)/12),"")</f>
        <v/>
      </c>
      <c r="K934" s="33" t="str">
        <f ca="1">IF(J934&lt;&gt;"",-PMT(($H$12-$H$13)/12,12*$H$17,$J$28,0,1),"")</f>
        <v/>
      </c>
      <c r="L934" s="33" t="str">
        <f ca="1">IF(K934&lt;&gt;"",J934*$H$13/12,"")</f>
        <v/>
      </c>
    </row>
    <row r="935" spans="2:12" x14ac:dyDescent="0.3">
      <c r="B935" s="30" t="str">
        <f ca="1">IFERROR(IF(YEARFRAC($B$28,IF(DATE(YEAR(B934),MONTH(B934),15)&gt;B934,DATE(YEAR(B934),MONTH(B934),15),DATE(YEAR(B934),MONTH(B934)+1,1)))&gt;$H$16,"",IF(DATE(YEAR(B934),MONTH(B934),15)&gt;B934,DATE(YEAR(B934),MONTH(B934),15),DATE(YEAR(B934),MONTH(B934)+1,1))),"")</f>
        <v/>
      </c>
      <c r="C935" s="33" t="str">
        <f ca="1">IF(B935&lt;&gt;"",IF(AND(MONTH(B935)=1,DAY(B935)=1),C934*(1+$H$10),C934),"")</f>
        <v/>
      </c>
      <c r="D935" s="33" t="str">
        <f ca="1">IF(C935&lt;&gt;"",C935*$H$8/24,"")</f>
        <v/>
      </c>
      <c r="E935" s="33" t="str">
        <f ca="1">IF(D935&lt;&gt;"",C935*$H$9/24,"")</f>
        <v/>
      </c>
      <c r="F935" s="33" t="str">
        <f ca="1">IF(E935&lt;&gt;"",F934*(1+$H$11-$H$13)^YEARFRAC(B934,B935,1)+D935+E935,"")</f>
        <v/>
      </c>
      <c r="G935" s="33" t="str">
        <f ca="1">IF(E935&lt;&gt;"",F934*((1+$H$11)^YEARFRAC(B934,B935,1)-(1+$H$11-$H$13)^YEARFRAC(B934,B935,1)),"")</f>
        <v/>
      </c>
      <c r="I935" s="30" t="str">
        <f ca="1">IFERROR(IF(YEARFRAC($I$28,DATE(YEAR(I934),MONTH(I934)+1,1))&gt;$H$17,"",DATE(YEAR(I934),MONTH(I934)+1,1)),"")</f>
        <v/>
      </c>
      <c r="J935" s="33" t="str">
        <f ca="1">IF(I935&lt;&gt;"",(J934-K934)*(1+($H$12-$H$13)/12),"")</f>
        <v/>
      </c>
      <c r="K935" s="33" t="str">
        <f ca="1">IF(J935&lt;&gt;"",-PMT(($H$12-$H$13)/12,12*$H$17,$J$28,0,1),"")</f>
        <v/>
      </c>
      <c r="L935" s="33" t="str">
        <f ca="1">IF(K935&lt;&gt;"",J935*$H$13/12,"")</f>
        <v/>
      </c>
    </row>
    <row r="936" spans="2:12" x14ac:dyDescent="0.3">
      <c r="B936" s="30" t="str">
        <f ca="1">IFERROR(IF(YEARFRAC($B$28,IF(DATE(YEAR(B935),MONTH(B935),15)&gt;B935,DATE(YEAR(B935),MONTH(B935),15),DATE(YEAR(B935),MONTH(B935)+1,1)))&gt;$H$16,"",IF(DATE(YEAR(B935),MONTH(B935),15)&gt;B935,DATE(YEAR(B935),MONTH(B935),15),DATE(YEAR(B935),MONTH(B935)+1,1))),"")</f>
        <v/>
      </c>
      <c r="C936" s="33" t="str">
        <f ca="1">IF(B936&lt;&gt;"",IF(AND(MONTH(B936)=1,DAY(B936)=1),C935*(1+$H$10),C935),"")</f>
        <v/>
      </c>
      <c r="D936" s="33" t="str">
        <f ca="1">IF(C936&lt;&gt;"",C936*$H$8/24,"")</f>
        <v/>
      </c>
      <c r="E936" s="33" t="str">
        <f ca="1">IF(D936&lt;&gt;"",C936*$H$9/24,"")</f>
        <v/>
      </c>
      <c r="F936" s="33" t="str">
        <f ca="1">IF(E936&lt;&gt;"",F935*(1+$H$11-$H$13)^YEARFRAC(B935,B936,1)+D936+E936,"")</f>
        <v/>
      </c>
      <c r="G936" s="33" t="str">
        <f ca="1">IF(E936&lt;&gt;"",F935*((1+$H$11)^YEARFRAC(B935,B936,1)-(1+$H$11-$H$13)^YEARFRAC(B935,B936,1)),"")</f>
        <v/>
      </c>
      <c r="I936" s="30" t="str">
        <f ca="1">IFERROR(IF(YEARFRAC($I$28,DATE(YEAR(I935),MONTH(I935)+1,1))&gt;$H$17,"",DATE(YEAR(I935),MONTH(I935)+1,1)),"")</f>
        <v/>
      </c>
      <c r="J936" s="33" t="str">
        <f ca="1">IF(I936&lt;&gt;"",(J935-K935)*(1+($H$12-$H$13)/12),"")</f>
        <v/>
      </c>
      <c r="K936" s="33" t="str">
        <f ca="1">IF(J936&lt;&gt;"",-PMT(($H$12-$H$13)/12,12*$H$17,$J$28,0,1),"")</f>
        <v/>
      </c>
      <c r="L936" s="33" t="str">
        <f ca="1">IF(K936&lt;&gt;"",J936*$H$13/12,"")</f>
        <v/>
      </c>
    </row>
    <row r="937" spans="2:12" x14ac:dyDescent="0.3">
      <c r="B937" s="30" t="str">
        <f ca="1">IFERROR(IF(YEARFRAC($B$28,IF(DATE(YEAR(B936),MONTH(B936),15)&gt;B936,DATE(YEAR(B936),MONTH(B936),15),DATE(YEAR(B936),MONTH(B936)+1,1)))&gt;$H$16,"",IF(DATE(YEAR(B936),MONTH(B936),15)&gt;B936,DATE(YEAR(B936),MONTH(B936),15),DATE(YEAR(B936),MONTH(B936)+1,1))),"")</f>
        <v/>
      </c>
      <c r="C937" s="33" t="str">
        <f ca="1">IF(B937&lt;&gt;"",IF(AND(MONTH(B937)=1,DAY(B937)=1),C936*(1+$H$10),C936),"")</f>
        <v/>
      </c>
      <c r="D937" s="33" t="str">
        <f ca="1">IF(C937&lt;&gt;"",C937*$H$8/24,"")</f>
        <v/>
      </c>
      <c r="E937" s="33" t="str">
        <f ca="1">IF(D937&lt;&gt;"",C937*$H$9/24,"")</f>
        <v/>
      </c>
      <c r="F937" s="33" t="str">
        <f ca="1">IF(E937&lt;&gt;"",F936*(1+$H$11-$H$13)^YEARFRAC(B936,B937,1)+D937+E937,"")</f>
        <v/>
      </c>
      <c r="G937" s="33" t="str">
        <f ca="1">IF(E937&lt;&gt;"",F936*((1+$H$11)^YEARFRAC(B936,B937,1)-(1+$H$11-$H$13)^YEARFRAC(B936,B937,1)),"")</f>
        <v/>
      </c>
      <c r="I937" s="30" t="str">
        <f ca="1">IFERROR(IF(YEARFRAC($I$28,DATE(YEAR(I936),MONTH(I936)+1,1))&gt;$H$17,"",DATE(YEAR(I936),MONTH(I936)+1,1)),"")</f>
        <v/>
      </c>
      <c r="J937" s="33" t="str">
        <f ca="1">IF(I937&lt;&gt;"",(J936-K936)*(1+($H$12-$H$13)/12),"")</f>
        <v/>
      </c>
      <c r="K937" s="33" t="str">
        <f ca="1">IF(J937&lt;&gt;"",-PMT(($H$12-$H$13)/12,12*$H$17,$J$28,0,1),"")</f>
        <v/>
      </c>
      <c r="L937" s="33" t="str">
        <f ca="1">IF(K937&lt;&gt;"",J937*$H$13/12,"")</f>
        <v/>
      </c>
    </row>
    <row r="938" spans="2:12" x14ac:dyDescent="0.3">
      <c r="B938" s="30" t="str">
        <f ca="1">IFERROR(IF(YEARFRAC($B$28,IF(DATE(YEAR(B937),MONTH(B937),15)&gt;B937,DATE(YEAR(B937),MONTH(B937),15),DATE(YEAR(B937),MONTH(B937)+1,1)))&gt;$H$16,"",IF(DATE(YEAR(B937),MONTH(B937),15)&gt;B937,DATE(YEAR(B937),MONTH(B937),15),DATE(YEAR(B937),MONTH(B937)+1,1))),"")</f>
        <v/>
      </c>
      <c r="C938" s="33" t="str">
        <f ca="1">IF(B938&lt;&gt;"",IF(AND(MONTH(B938)=1,DAY(B938)=1),C937*(1+$H$10),C937),"")</f>
        <v/>
      </c>
      <c r="D938" s="33" t="str">
        <f ca="1">IF(C938&lt;&gt;"",C938*$H$8/24,"")</f>
        <v/>
      </c>
      <c r="E938" s="33" t="str">
        <f ca="1">IF(D938&lt;&gt;"",C938*$H$9/24,"")</f>
        <v/>
      </c>
      <c r="F938" s="33" t="str">
        <f ca="1">IF(E938&lt;&gt;"",F937*(1+$H$11-$H$13)^YEARFRAC(B937,B938,1)+D938+E938,"")</f>
        <v/>
      </c>
      <c r="G938" s="33" t="str">
        <f ca="1">IF(E938&lt;&gt;"",F937*((1+$H$11)^YEARFRAC(B937,B938,1)-(1+$H$11-$H$13)^YEARFRAC(B937,B938,1)),"")</f>
        <v/>
      </c>
      <c r="I938" s="30" t="str">
        <f ca="1">IFERROR(IF(YEARFRAC($I$28,DATE(YEAR(I937),MONTH(I937)+1,1))&gt;$H$17,"",DATE(YEAR(I937),MONTH(I937)+1,1)),"")</f>
        <v/>
      </c>
      <c r="J938" s="33" t="str">
        <f ca="1">IF(I938&lt;&gt;"",(J937-K937)*(1+($H$12-$H$13)/12),"")</f>
        <v/>
      </c>
      <c r="K938" s="33" t="str">
        <f ca="1">IF(J938&lt;&gt;"",-PMT(($H$12-$H$13)/12,12*$H$17,$J$28,0,1),"")</f>
        <v/>
      </c>
      <c r="L938" s="33" t="str">
        <f ca="1">IF(K938&lt;&gt;"",J938*$H$13/12,"")</f>
        <v/>
      </c>
    </row>
    <row r="939" spans="2:12" x14ac:dyDescent="0.3">
      <c r="B939" s="30" t="str">
        <f ca="1">IFERROR(IF(YEARFRAC($B$28,IF(DATE(YEAR(B938),MONTH(B938),15)&gt;B938,DATE(YEAR(B938),MONTH(B938),15),DATE(YEAR(B938),MONTH(B938)+1,1)))&gt;$H$16,"",IF(DATE(YEAR(B938),MONTH(B938),15)&gt;B938,DATE(YEAR(B938),MONTH(B938),15),DATE(YEAR(B938),MONTH(B938)+1,1))),"")</f>
        <v/>
      </c>
      <c r="C939" s="33" t="str">
        <f ca="1">IF(B939&lt;&gt;"",IF(AND(MONTH(B939)=1,DAY(B939)=1),C938*(1+$H$10),C938),"")</f>
        <v/>
      </c>
      <c r="D939" s="33" t="str">
        <f ca="1">IF(C939&lt;&gt;"",C939*$H$8/24,"")</f>
        <v/>
      </c>
      <c r="E939" s="33" t="str">
        <f ca="1">IF(D939&lt;&gt;"",C939*$H$9/24,"")</f>
        <v/>
      </c>
      <c r="F939" s="33" t="str">
        <f ca="1">IF(E939&lt;&gt;"",F938*(1+$H$11-$H$13)^YEARFRAC(B938,B939,1)+D939+E939,"")</f>
        <v/>
      </c>
      <c r="G939" s="33" t="str">
        <f ca="1">IF(E939&lt;&gt;"",F938*((1+$H$11)^YEARFRAC(B938,B939,1)-(1+$H$11-$H$13)^YEARFRAC(B938,B939,1)),"")</f>
        <v/>
      </c>
      <c r="I939" s="30" t="str">
        <f ca="1">IFERROR(IF(YEARFRAC($I$28,DATE(YEAR(I938),MONTH(I938)+1,1))&gt;$H$17,"",DATE(YEAR(I938),MONTH(I938)+1,1)),"")</f>
        <v/>
      </c>
      <c r="J939" s="33" t="str">
        <f ca="1">IF(I939&lt;&gt;"",(J938-K938)*(1+($H$12-$H$13)/12),"")</f>
        <v/>
      </c>
      <c r="K939" s="33" t="str">
        <f ca="1">IF(J939&lt;&gt;"",-PMT(($H$12-$H$13)/12,12*$H$17,$J$28,0,1),"")</f>
        <v/>
      </c>
      <c r="L939" s="33" t="str">
        <f ca="1">IF(K939&lt;&gt;"",J939*$H$13/12,"")</f>
        <v/>
      </c>
    </row>
    <row r="940" spans="2:12" x14ac:dyDescent="0.3">
      <c r="B940" s="30" t="str">
        <f ca="1">IFERROR(IF(YEARFRAC($B$28,IF(DATE(YEAR(B939),MONTH(B939),15)&gt;B939,DATE(YEAR(B939),MONTH(B939),15),DATE(YEAR(B939),MONTH(B939)+1,1)))&gt;$H$16,"",IF(DATE(YEAR(B939),MONTH(B939),15)&gt;B939,DATE(YEAR(B939),MONTH(B939),15),DATE(YEAR(B939),MONTH(B939)+1,1))),"")</f>
        <v/>
      </c>
      <c r="C940" s="33" t="str">
        <f ca="1">IF(B940&lt;&gt;"",IF(AND(MONTH(B940)=1,DAY(B940)=1),C939*(1+$H$10),C939),"")</f>
        <v/>
      </c>
      <c r="D940" s="33" t="str">
        <f ca="1">IF(C940&lt;&gt;"",C940*$H$8/24,"")</f>
        <v/>
      </c>
      <c r="E940" s="33" t="str">
        <f ca="1">IF(D940&lt;&gt;"",C940*$H$9/24,"")</f>
        <v/>
      </c>
      <c r="F940" s="33" t="str">
        <f ca="1">IF(E940&lt;&gt;"",F939*(1+$H$11-$H$13)^YEARFRAC(B939,B940,1)+D940+E940,"")</f>
        <v/>
      </c>
      <c r="G940" s="33" t="str">
        <f ca="1">IF(E940&lt;&gt;"",F939*((1+$H$11)^YEARFRAC(B939,B940,1)-(1+$H$11-$H$13)^YEARFRAC(B939,B940,1)),"")</f>
        <v/>
      </c>
      <c r="I940" s="30" t="str">
        <f ca="1">IFERROR(IF(YEARFRAC($I$28,DATE(YEAR(I939),MONTH(I939)+1,1))&gt;$H$17,"",DATE(YEAR(I939),MONTH(I939)+1,1)),"")</f>
        <v/>
      </c>
      <c r="J940" s="33" t="str">
        <f ca="1">IF(I940&lt;&gt;"",(J939-K939)*(1+($H$12-$H$13)/12),"")</f>
        <v/>
      </c>
      <c r="K940" s="33" t="str">
        <f ca="1">IF(J940&lt;&gt;"",-PMT(($H$12-$H$13)/12,12*$H$17,$J$28,0,1),"")</f>
        <v/>
      </c>
      <c r="L940" s="33" t="str">
        <f ca="1">IF(K940&lt;&gt;"",J940*$H$13/12,"")</f>
        <v/>
      </c>
    </row>
    <row r="941" spans="2:12" x14ac:dyDescent="0.3">
      <c r="B941" s="30" t="str">
        <f ca="1">IFERROR(IF(YEARFRAC($B$28,IF(DATE(YEAR(B940),MONTH(B940),15)&gt;B940,DATE(YEAR(B940),MONTH(B940),15),DATE(YEAR(B940),MONTH(B940)+1,1)))&gt;$H$16,"",IF(DATE(YEAR(B940),MONTH(B940),15)&gt;B940,DATE(YEAR(B940),MONTH(B940),15),DATE(YEAR(B940),MONTH(B940)+1,1))),"")</f>
        <v/>
      </c>
      <c r="C941" s="33" t="str">
        <f ca="1">IF(B941&lt;&gt;"",IF(AND(MONTH(B941)=1,DAY(B941)=1),C940*(1+$H$10),C940),"")</f>
        <v/>
      </c>
      <c r="D941" s="33" t="str">
        <f ca="1">IF(C941&lt;&gt;"",C941*$H$8/24,"")</f>
        <v/>
      </c>
      <c r="E941" s="33" t="str">
        <f ca="1">IF(D941&lt;&gt;"",C941*$H$9/24,"")</f>
        <v/>
      </c>
      <c r="F941" s="33" t="str">
        <f ca="1">IF(E941&lt;&gt;"",F940*(1+$H$11-$H$13)^YEARFRAC(B940,B941,1)+D941+E941,"")</f>
        <v/>
      </c>
      <c r="G941" s="33" t="str">
        <f ca="1">IF(E941&lt;&gt;"",F940*((1+$H$11)^YEARFRAC(B940,B941,1)-(1+$H$11-$H$13)^YEARFRAC(B940,B941,1)),"")</f>
        <v/>
      </c>
      <c r="I941" s="30" t="str">
        <f ca="1">IFERROR(IF(YEARFRAC($I$28,DATE(YEAR(I940),MONTH(I940)+1,1))&gt;$H$17,"",DATE(YEAR(I940),MONTH(I940)+1,1)),"")</f>
        <v/>
      </c>
      <c r="J941" s="33" t="str">
        <f ca="1">IF(I941&lt;&gt;"",(J940-K940)*(1+($H$12-$H$13)/12),"")</f>
        <v/>
      </c>
      <c r="K941" s="33" t="str">
        <f ca="1">IF(J941&lt;&gt;"",-PMT(($H$12-$H$13)/12,12*$H$17,$J$28,0,1),"")</f>
        <v/>
      </c>
      <c r="L941" s="33" t="str">
        <f ca="1">IF(K941&lt;&gt;"",J941*$H$13/12,"")</f>
        <v/>
      </c>
    </row>
    <row r="942" spans="2:12" x14ac:dyDescent="0.3">
      <c r="B942" s="30" t="str">
        <f ca="1">IFERROR(IF(YEARFRAC($B$28,IF(DATE(YEAR(B941),MONTH(B941),15)&gt;B941,DATE(YEAR(B941),MONTH(B941),15),DATE(YEAR(B941),MONTH(B941)+1,1)))&gt;$H$16,"",IF(DATE(YEAR(B941),MONTH(B941),15)&gt;B941,DATE(YEAR(B941),MONTH(B941),15),DATE(YEAR(B941),MONTH(B941)+1,1))),"")</f>
        <v/>
      </c>
      <c r="C942" s="33" t="str">
        <f ca="1">IF(B942&lt;&gt;"",IF(AND(MONTH(B942)=1,DAY(B942)=1),C941*(1+$H$10),C941),"")</f>
        <v/>
      </c>
      <c r="D942" s="33" t="str">
        <f ca="1">IF(C942&lt;&gt;"",C942*$H$8/24,"")</f>
        <v/>
      </c>
      <c r="E942" s="33" t="str">
        <f ca="1">IF(D942&lt;&gt;"",C942*$H$9/24,"")</f>
        <v/>
      </c>
      <c r="F942" s="33" t="str">
        <f ca="1">IF(E942&lt;&gt;"",F941*(1+$H$11-$H$13)^YEARFRAC(B941,B942,1)+D942+E942,"")</f>
        <v/>
      </c>
      <c r="G942" s="33" t="str">
        <f ca="1">IF(E942&lt;&gt;"",F941*((1+$H$11)^YEARFRAC(B941,B942,1)-(1+$H$11-$H$13)^YEARFRAC(B941,B942,1)),"")</f>
        <v/>
      </c>
      <c r="I942" s="30" t="str">
        <f ca="1">IFERROR(IF(YEARFRAC($I$28,DATE(YEAR(I941),MONTH(I941)+1,1))&gt;$H$17,"",DATE(YEAR(I941),MONTH(I941)+1,1)),"")</f>
        <v/>
      </c>
      <c r="J942" s="33" t="str">
        <f ca="1">IF(I942&lt;&gt;"",(J941-K941)*(1+($H$12-$H$13)/12),"")</f>
        <v/>
      </c>
      <c r="K942" s="33" t="str">
        <f ca="1">IF(J942&lt;&gt;"",-PMT(($H$12-$H$13)/12,12*$H$17,$J$28,0,1),"")</f>
        <v/>
      </c>
      <c r="L942" s="33" t="str">
        <f ca="1">IF(K942&lt;&gt;"",J942*$H$13/12,"")</f>
        <v/>
      </c>
    </row>
    <row r="943" spans="2:12" x14ac:dyDescent="0.3">
      <c r="B943" s="30" t="str">
        <f ca="1">IFERROR(IF(YEARFRAC($B$28,IF(DATE(YEAR(B942),MONTH(B942),15)&gt;B942,DATE(YEAR(B942),MONTH(B942),15),DATE(YEAR(B942),MONTH(B942)+1,1)))&gt;$H$16,"",IF(DATE(YEAR(B942),MONTH(B942),15)&gt;B942,DATE(YEAR(B942),MONTH(B942),15),DATE(YEAR(B942),MONTH(B942)+1,1))),"")</f>
        <v/>
      </c>
      <c r="C943" s="33" t="str">
        <f ca="1">IF(B943&lt;&gt;"",IF(AND(MONTH(B943)=1,DAY(B943)=1),C942*(1+$H$10),C942),"")</f>
        <v/>
      </c>
      <c r="D943" s="33" t="str">
        <f ca="1">IF(C943&lt;&gt;"",C943*$H$8/24,"")</f>
        <v/>
      </c>
      <c r="E943" s="33" t="str">
        <f ca="1">IF(D943&lt;&gt;"",C943*$H$9/24,"")</f>
        <v/>
      </c>
      <c r="F943" s="33" t="str">
        <f ca="1">IF(E943&lt;&gt;"",F942*(1+$H$11-$H$13)^YEARFRAC(B942,B943,1)+D943+E943,"")</f>
        <v/>
      </c>
      <c r="G943" s="33" t="str">
        <f ca="1">IF(E943&lt;&gt;"",F942*((1+$H$11)^YEARFRAC(B942,B943,1)-(1+$H$11-$H$13)^YEARFRAC(B942,B943,1)),"")</f>
        <v/>
      </c>
      <c r="I943" s="30" t="str">
        <f ca="1">IFERROR(IF(YEARFRAC($I$28,DATE(YEAR(I942),MONTH(I942)+1,1))&gt;$H$17,"",DATE(YEAR(I942),MONTH(I942)+1,1)),"")</f>
        <v/>
      </c>
      <c r="J943" s="33" t="str">
        <f ca="1">IF(I943&lt;&gt;"",(J942-K942)*(1+($H$12-$H$13)/12),"")</f>
        <v/>
      </c>
      <c r="K943" s="33" t="str">
        <f ca="1">IF(J943&lt;&gt;"",-PMT(($H$12-$H$13)/12,12*$H$17,$J$28,0,1),"")</f>
        <v/>
      </c>
      <c r="L943" s="33" t="str">
        <f ca="1">IF(K943&lt;&gt;"",J943*$H$13/12,"")</f>
        <v/>
      </c>
    </row>
    <row r="944" spans="2:12" x14ac:dyDescent="0.3">
      <c r="B944" s="30" t="str">
        <f ca="1">IFERROR(IF(YEARFRAC($B$28,IF(DATE(YEAR(B943),MONTH(B943),15)&gt;B943,DATE(YEAR(B943),MONTH(B943),15),DATE(YEAR(B943),MONTH(B943)+1,1)))&gt;$H$16,"",IF(DATE(YEAR(B943),MONTH(B943),15)&gt;B943,DATE(YEAR(B943),MONTH(B943),15),DATE(YEAR(B943),MONTH(B943)+1,1))),"")</f>
        <v/>
      </c>
      <c r="C944" s="33" t="str">
        <f ca="1">IF(B944&lt;&gt;"",IF(AND(MONTH(B944)=1,DAY(B944)=1),C943*(1+$H$10),C943),"")</f>
        <v/>
      </c>
      <c r="D944" s="33" t="str">
        <f ca="1">IF(C944&lt;&gt;"",C944*$H$8/24,"")</f>
        <v/>
      </c>
      <c r="E944" s="33" t="str">
        <f ca="1">IF(D944&lt;&gt;"",C944*$H$9/24,"")</f>
        <v/>
      </c>
      <c r="F944" s="33" t="str">
        <f ca="1">IF(E944&lt;&gt;"",F943*(1+$H$11-$H$13)^YEARFRAC(B943,B944,1)+D944+E944,"")</f>
        <v/>
      </c>
      <c r="G944" s="33" t="str">
        <f ca="1">IF(E944&lt;&gt;"",F943*((1+$H$11)^YEARFRAC(B943,B944,1)-(1+$H$11-$H$13)^YEARFRAC(B943,B944,1)),"")</f>
        <v/>
      </c>
      <c r="I944" s="30" t="str">
        <f ca="1">IFERROR(IF(YEARFRAC($I$28,DATE(YEAR(I943),MONTH(I943)+1,1))&gt;$H$17,"",DATE(YEAR(I943),MONTH(I943)+1,1)),"")</f>
        <v/>
      </c>
      <c r="J944" s="33" t="str">
        <f ca="1">IF(I944&lt;&gt;"",(J943-K943)*(1+($H$12-$H$13)/12),"")</f>
        <v/>
      </c>
      <c r="K944" s="33" t="str">
        <f ca="1">IF(J944&lt;&gt;"",-PMT(($H$12-$H$13)/12,12*$H$17,$J$28,0,1),"")</f>
        <v/>
      </c>
      <c r="L944" s="33" t="str">
        <f ca="1">IF(K944&lt;&gt;"",J944*$H$13/12,"")</f>
        <v/>
      </c>
    </row>
    <row r="945" spans="2:12" x14ac:dyDescent="0.3">
      <c r="B945" s="30" t="str">
        <f ca="1">IFERROR(IF(YEARFRAC($B$28,IF(DATE(YEAR(B944),MONTH(B944),15)&gt;B944,DATE(YEAR(B944),MONTH(B944),15),DATE(YEAR(B944),MONTH(B944)+1,1)))&gt;$H$16,"",IF(DATE(YEAR(B944),MONTH(B944),15)&gt;B944,DATE(YEAR(B944),MONTH(B944),15),DATE(YEAR(B944),MONTH(B944)+1,1))),"")</f>
        <v/>
      </c>
      <c r="C945" s="33" t="str">
        <f ca="1">IF(B945&lt;&gt;"",IF(AND(MONTH(B945)=1,DAY(B945)=1),C944*(1+$H$10),C944),"")</f>
        <v/>
      </c>
      <c r="D945" s="33" t="str">
        <f ca="1">IF(C945&lt;&gt;"",C945*$H$8/24,"")</f>
        <v/>
      </c>
      <c r="E945" s="33" t="str">
        <f ca="1">IF(D945&lt;&gt;"",C945*$H$9/24,"")</f>
        <v/>
      </c>
      <c r="F945" s="33" t="str">
        <f ca="1">IF(E945&lt;&gt;"",F944*(1+$H$11-$H$13)^YEARFRAC(B944,B945,1)+D945+E945,"")</f>
        <v/>
      </c>
      <c r="G945" s="33" t="str">
        <f ca="1">IF(E945&lt;&gt;"",F944*((1+$H$11)^YEARFRAC(B944,B945,1)-(1+$H$11-$H$13)^YEARFRAC(B944,B945,1)),"")</f>
        <v/>
      </c>
      <c r="I945" s="30" t="str">
        <f ca="1">IFERROR(IF(YEARFRAC($I$28,DATE(YEAR(I944),MONTH(I944)+1,1))&gt;$H$17,"",DATE(YEAR(I944),MONTH(I944)+1,1)),"")</f>
        <v/>
      </c>
      <c r="J945" s="33" t="str">
        <f ca="1">IF(I945&lt;&gt;"",(J944-K944)*(1+($H$12-$H$13)/12),"")</f>
        <v/>
      </c>
      <c r="K945" s="33" t="str">
        <f ca="1">IF(J945&lt;&gt;"",-PMT(($H$12-$H$13)/12,12*$H$17,$J$28,0,1),"")</f>
        <v/>
      </c>
      <c r="L945" s="33" t="str">
        <f ca="1">IF(K945&lt;&gt;"",J945*$H$13/12,"")</f>
        <v/>
      </c>
    </row>
    <row r="946" spans="2:12" x14ac:dyDescent="0.3">
      <c r="B946" s="30" t="str">
        <f ca="1">IFERROR(IF(YEARFRAC($B$28,IF(DATE(YEAR(B945),MONTH(B945),15)&gt;B945,DATE(YEAR(B945),MONTH(B945),15),DATE(YEAR(B945),MONTH(B945)+1,1)))&gt;$H$16,"",IF(DATE(YEAR(B945),MONTH(B945),15)&gt;B945,DATE(YEAR(B945),MONTH(B945),15),DATE(YEAR(B945),MONTH(B945)+1,1))),"")</f>
        <v/>
      </c>
      <c r="C946" s="33" t="str">
        <f ca="1">IF(B946&lt;&gt;"",IF(AND(MONTH(B946)=1,DAY(B946)=1),C945*(1+$H$10),C945),"")</f>
        <v/>
      </c>
      <c r="D946" s="33" t="str">
        <f ca="1">IF(C946&lt;&gt;"",C946*$H$8/24,"")</f>
        <v/>
      </c>
      <c r="E946" s="33" t="str">
        <f ca="1">IF(D946&lt;&gt;"",C946*$H$9/24,"")</f>
        <v/>
      </c>
      <c r="F946" s="33" t="str">
        <f ca="1">IF(E946&lt;&gt;"",F945*(1+$H$11-$H$13)^YEARFRAC(B945,B946,1)+D946+E946,"")</f>
        <v/>
      </c>
      <c r="G946" s="33" t="str">
        <f ca="1">IF(E946&lt;&gt;"",F945*((1+$H$11)^YEARFRAC(B945,B946,1)-(1+$H$11-$H$13)^YEARFRAC(B945,B946,1)),"")</f>
        <v/>
      </c>
      <c r="I946" s="30" t="str">
        <f ca="1">IFERROR(IF(YEARFRAC($I$28,DATE(YEAR(I945),MONTH(I945)+1,1))&gt;$H$17,"",DATE(YEAR(I945),MONTH(I945)+1,1)),"")</f>
        <v/>
      </c>
      <c r="J946" s="33" t="str">
        <f ca="1">IF(I946&lt;&gt;"",(J945-K945)*(1+($H$12-$H$13)/12),"")</f>
        <v/>
      </c>
      <c r="K946" s="33" t="str">
        <f ca="1">IF(J946&lt;&gt;"",-PMT(($H$12-$H$13)/12,12*$H$17,$J$28,0,1),"")</f>
        <v/>
      </c>
      <c r="L946" s="33" t="str">
        <f ca="1">IF(K946&lt;&gt;"",J946*$H$13/12,"")</f>
        <v/>
      </c>
    </row>
    <row r="947" spans="2:12" x14ac:dyDescent="0.3">
      <c r="B947" s="30" t="str">
        <f ca="1">IFERROR(IF(YEARFRAC($B$28,IF(DATE(YEAR(B946),MONTH(B946),15)&gt;B946,DATE(YEAR(B946),MONTH(B946),15),DATE(YEAR(B946),MONTH(B946)+1,1)))&gt;$H$16,"",IF(DATE(YEAR(B946),MONTH(B946),15)&gt;B946,DATE(YEAR(B946),MONTH(B946),15),DATE(YEAR(B946),MONTH(B946)+1,1))),"")</f>
        <v/>
      </c>
      <c r="C947" s="33" t="str">
        <f ca="1">IF(B947&lt;&gt;"",IF(AND(MONTH(B947)=1,DAY(B947)=1),C946*(1+$H$10),C946),"")</f>
        <v/>
      </c>
      <c r="D947" s="33" t="str">
        <f ca="1">IF(C947&lt;&gt;"",C947*$H$8/24,"")</f>
        <v/>
      </c>
      <c r="E947" s="33" t="str">
        <f ca="1">IF(D947&lt;&gt;"",C947*$H$9/24,"")</f>
        <v/>
      </c>
      <c r="F947" s="33" t="str">
        <f ca="1">IF(E947&lt;&gt;"",F946*(1+$H$11-$H$13)^YEARFRAC(B946,B947,1)+D947+E947,"")</f>
        <v/>
      </c>
      <c r="G947" s="33" t="str">
        <f ca="1">IF(E947&lt;&gt;"",F946*((1+$H$11)^YEARFRAC(B946,B947,1)-(1+$H$11-$H$13)^YEARFRAC(B946,B947,1)),"")</f>
        <v/>
      </c>
      <c r="I947" s="30" t="str">
        <f ca="1">IFERROR(IF(YEARFRAC($I$28,DATE(YEAR(I946),MONTH(I946)+1,1))&gt;$H$17,"",DATE(YEAR(I946),MONTH(I946)+1,1)),"")</f>
        <v/>
      </c>
      <c r="J947" s="33" t="str">
        <f ca="1">IF(I947&lt;&gt;"",(J946-K946)*(1+($H$12-$H$13)/12),"")</f>
        <v/>
      </c>
      <c r="K947" s="33" t="str">
        <f ca="1">IF(J947&lt;&gt;"",-PMT(($H$12-$H$13)/12,12*$H$17,$J$28,0,1),"")</f>
        <v/>
      </c>
      <c r="L947" s="33" t="str">
        <f ca="1">IF(K947&lt;&gt;"",J947*$H$13/12,"")</f>
        <v/>
      </c>
    </row>
    <row r="948" spans="2:12" x14ac:dyDescent="0.3">
      <c r="B948" s="30" t="str">
        <f ca="1">IFERROR(IF(YEARFRAC($B$28,IF(DATE(YEAR(B947),MONTH(B947),15)&gt;B947,DATE(YEAR(B947),MONTH(B947),15),DATE(YEAR(B947),MONTH(B947)+1,1)))&gt;$H$16,"",IF(DATE(YEAR(B947),MONTH(B947),15)&gt;B947,DATE(YEAR(B947),MONTH(B947),15),DATE(YEAR(B947),MONTH(B947)+1,1))),"")</f>
        <v/>
      </c>
      <c r="C948" s="33" t="str">
        <f ca="1">IF(B948&lt;&gt;"",IF(AND(MONTH(B948)=1,DAY(B948)=1),C947*(1+$H$10),C947),"")</f>
        <v/>
      </c>
      <c r="D948" s="33" t="str">
        <f ca="1">IF(C948&lt;&gt;"",C948*$H$8/24,"")</f>
        <v/>
      </c>
      <c r="E948" s="33" t="str">
        <f ca="1">IF(D948&lt;&gt;"",C948*$H$9/24,"")</f>
        <v/>
      </c>
      <c r="F948" s="33" t="str">
        <f ca="1">IF(E948&lt;&gt;"",F947*(1+$H$11-$H$13)^YEARFRAC(B947,B948,1)+D948+E948,"")</f>
        <v/>
      </c>
      <c r="G948" s="33" t="str">
        <f ca="1">IF(E948&lt;&gt;"",F947*((1+$H$11)^YEARFRAC(B947,B948,1)-(1+$H$11-$H$13)^YEARFRAC(B947,B948,1)),"")</f>
        <v/>
      </c>
      <c r="I948" s="30" t="str">
        <f ca="1">IFERROR(IF(YEARFRAC($I$28,DATE(YEAR(I947),MONTH(I947)+1,1))&gt;$H$17,"",DATE(YEAR(I947),MONTH(I947)+1,1)),"")</f>
        <v/>
      </c>
      <c r="J948" s="33" t="str">
        <f ca="1">IF(I948&lt;&gt;"",(J947-K947)*(1+($H$12-$H$13)/12),"")</f>
        <v/>
      </c>
      <c r="K948" s="33" t="str">
        <f ca="1">IF(J948&lt;&gt;"",-PMT(($H$12-$H$13)/12,12*$H$17,$J$28,0,1),"")</f>
        <v/>
      </c>
      <c r="L948" s="33" t="str">
        <f ca="1">IF(K948&lt;&gt;"",J948*$H$13/12,"")</f>
        <v/>
      </c>
    </row>
    <row r="949" spans="2:12" x14ac:dyDescent="0.3">
      <c r="B949" s="30" t="str">
        <f ca="1">IFERROR(IF(YEARFRAC($B$28,IF(DATE(YEAR(B948),MONTH(B948),15)&gt;B948,DATE(YEAR(B948),MONTH(B948),15),DATE(YEAR(B948),MONTH(B948)+1,1)))&gt;$H$16,"",IF(DATE(YEAR(B948),MONTH(B948),15)&gt;B948,DATE(YEAR(B948),MONTH(B948),15),DATE(YEAR(B948),MONTH(B948)+1,1))),"")</f>
        <v/>
      </c>
      <c r="C949" s="33" t="str">
        <f ca="1">IF(B949&lt;&gt;"",IF(AND(MONTH(B949)=1,DAY(B949)=1),C948*(1+$H$10),C948),"")</f>
        <v/>
      </c>
      <c r="D949" s="33" t="str">
        <f ca="1">IF(C949&lt;&gt;"",C949*$H$8/24,"")</f>
        <v/>
      </c>
      <c r="E949" s="33" t="str">
        <f ca="1">IF(D949&lt;&gt;"",C949*$H$9/24,"")</f>
        <v/>
      </c>
      <c r="F949" s="33" t="str">
        <f ca="1">IF(E949&lt;&gt;"",F948*(1+$H$11-$H$13)^YEARFRAC(B948,B949,1)+D949+E949,"")</f>
        <v/>
      </c>
      <c r="G949" s="33" t="str">
        <f ca="1">IF(E949&lt;&gt;"",F948*((1+$H$11)^YEARFRAC(B948,B949,1)-(1+$H$11-$H$13)^YEARFRAC(B948,B949,1)),"")</f>
        <v/>
      </c>
      <c r="I949" s="30" t="str">
        <f ca="1">IFERROR(IF(YEARFRAC($I$28,DATE(YEAR(I948),MONTH(I948)+1,1))&gt;$H$17,"",DATE(YEAR(I948),MONTH(I948)+1,1)),"")</f>
        <v/>
      </c>
      <c r="J949" s="33" t="str">
        <f ca="1">IF(I949&lt;&gt;"",(J948-K948)*(1+($H$12-$H$13)/12),"")</f>
        <v/>
      </c>
      <c r="K949" s="33" t="str">
        <f ca="1">IF(J949&lt;&gt;"",-PMT(($H$12-$H$13)/12,12*$H$17,$J$28,0,1),"")</f>
        <v/>
      </c>
      <c r="L949" s="33" t="str">
        <f ca="1">IF(K949&lt;&gt;"",J949*$H$13/12,"")</f>
        <v/>
      </c>
    </row>
    <row r="950" spans="2:12" x14ac:dyDescent="0.3">
      <c r="B950" s="30" t="str">
        <f ca="1">IFERROR(IF(YEARFRAC($B$28,IF(DATE(YEAR(B949),MONTH(B949),15)&gt;B949,DATE(YEAR(B949),MONTH(B949),15),DATE(YEAR(B949),MONTH(B949)+1,1)))&gt;$H$16,"",IF(DATE(YEAR(B949),MONTH(B949),15)&gt;B949,DATE(YEAR(B949),MONTH(B949),15),DATE(YEAR(B949),MONTH(B949)+1,1))),"")</f>
        <v/>
      </c>
      <c r="C950" s="33" t="str">
        <f ca="1">IF(B950&lt;&gt;"",IF(AND(MONTH(B950)=1,DAY(B950)=1),C949*(1+$H$10),C949),"")</f>
        <v/>
      </c>
      <c r="D950" s="33" t="str">
        <f ca="1">IF(C950&lt;&gt;"",C950*$H$8/24,"")</f>
        <v/>
      </c>
      <c r="E950" s="33" t="str">
        <f ca="1">IF(D950&lt;&gt;"",C950*$H$9/24,"")</f>
        <v/>
      </c>
      <c r="F950" s="33" t="str">
        <f ca="1">IF(E950&lt;&gt;"",F949*(1+$H$11-$H$13)^YEARFRAC(B949,B950,1)+D950+E950,"")</f>
        <v/>
      </c>
      <c r="G950" s="33" t="str">
        <f ca="1">IF(E950&lt;&gt;"",F949*((1+$H$11)^YEARFRAC(B949,B950,1)-(1+$H$11-$H$13)^YEARFRAC(B949,B950,1)),"")</f>
        <v/>
      </c>
      <c r="I950" s="30" t="str">
        <f ca="1">IFERROR(IF(YEARFRAC($I$28,DATE(YEAR(I949),MONTH(I949)+1,1))&gt;$H$17,"",DATE(YEAR(I949),MONTH(I949)+1,1)),"")</f>
        <v/>
      </c>
      <c r="J950" s="33" t="str">
        <f ca="1">IF(I950&lt;&gt;"",(J949-K949)*(1+($H$12-$H$13)/12),"")</f>
        <v/>
      </c>
      <c r="K950" s="33" t="str">
        <f ca="1">IF(J950&lt;&gt;"",-PMT(($H$12-$H$13)/12,12*$H$17,$J$28,0,1),"")</f>
        <v/>
      </c>
      <c r="L950" s="33" t="str">
        <f ca="1">IF(K950&lt;&gt;"",J950*$H$13/12,"")</f>
        <v/>
      </c>
    </row>
    <row r="951" spans="2:12" x14ac:dyDescent="0.3">
      <c r="B951" s="30" t="str">
        <f ca="1">IFERROR(IF(YEARFRAC($B$28,IF(DATE(YEAR(B950),MONTH(B950),15)&gt;B950,DATE(YEAR(B950),MONTH(B950),15),DATE(YEAR(B950),MONTH(B950)+1,1)))&gt;$H$16,"",IF(DATE(YEAR(B950),MONTH(B950),15)&gt;B950,DATE(YEAR(B950),MONTH(B950),15),DATE(YEAR(B950),MONTH(B950)+1,1))),"")</f>
        <v/>
      </c>
      <c r="C951" s="33" t="str">
        <f ca="1">IF(B951&lt;&gt;"",IF(AND(MONTH(B951)=1,DAY(B951)=1),C950*(1+$H$10),C950),"")</f>
        <v/>
      </c>
      <c r="D951" s="33" t="str">
        <f ca="1">IF(C951&lt;&gt;"",C951*$H$8/24,"")</f>
        <v/>
      </c>
      <c r="E951" s="33" t="str">
        <f ca="1">IF(D951&lt;&gt;"",C951*$H$9/24,"")</f>
        <v/>
      </c>
      <c r="F951" s="33" t="str">
        <f ca="1">IF(E951&lt;&gt;"",F950*(1+$H$11-$H$13)^YEARFRAC(B950,B951,1)+D951+E951,"")</f>
        <v/>
      </c>
      <c r="G951" s="33" t="str">
        <f ca="1">IF(E951&lt;&gt;"",F950*((1+$H$11)^YEARFRAC(B950,B951,1)-(1+$H$11-$H$13)^YEARFRAC(B950,B951,1)),"")</f>
        <v/>
      </c>
      <c r="I951" s="30" t="str">
        <f ca="1">IFERROR(IF(YEARFRAC($I$28,DATE(YEAR(I950),MONTH(I950)+1,1))&gt;$H$17,"",DATE(YEAR(I950),MONTH(I950)+1,1)),"")</f>
        <v/>
      </c>
      <c r="J951" s="33" t="str">
        <f ca="1">IF(I951&lt;&gt;"",(J950-K950)*(1+($H$12-$H$13)/12),"")</f>
        <v/>
      </c>
      <c r="K951" s="33" t="str">
        <f ca="1">IF(J951&lt;&gt;"",-PMT(($H$12-$H$13)/12,12*$H$17,$J$28,0,1),"")</f>
        <v/>
      </c>
      <c r="L951" s="33" t="str">
        <f ca="1">IF(K951&lt;&gt;"",J951*$H$13/12,"")</f>
        <v/>
      </c>
    </row>
    <row r="952" spans="2:12" x14ac:dyDescent="0.3">
      <c r="B952" s="30" t="str">
        <f ca="1">IFERROR(IF(YEARFRAC($B$28,IF(DATE(YEAR(B951),MONTH(B951),15)&gt;B951,DATE(YEAR(B951),MONTH(B951),15),DATE(YEAR(B951),MONTH(B951)+1,1)))&gt;$H$16,"",IF(DATE(YEAR(B951),MONTH(B951),15)&gt;B951,DATE(YEAR(B951),MONTH(B951),15),DATE(YEAR(B951),MONTH(B951)+1,1))),"")</f>
        <v/>
      </c>
      <c r="C952" s="33" t="str">
        <f ca="1">IF(B952&lt;&gt;"",IF(AND(MONTH(B952)=1,DAY(B952)=1),C951*(1+$H$10),C951),"")</f>
        <v/>
      </c>
      <c r="D952" s="33" t="str">
        <f ca="1">IF(C952&lt;&gt;"",C952*$H$8/24,"")</f>
        <v/>
      </c>
      <c r="E952" s="33" t="str">
        <f ca="1">IF(D952&lt;&gt;"",C952*$H$9/24,"")</f>
        <v/>
      </c>
      <c r="F952" s="33" t="str">
        <f ca="1">IF(E952&lt;&gt;"",F951*(1+$H$11-$H$13)^YEARFRAC(B951,B952,1)+D952+E952,"")</f>
        <v/>
      </c>
      <c r="G952" s="33" t="str">
        <f ca="1">IF(E952&lt;&gt;"",F951*((1+$H$11)^YEARFRAC(B951,B952,1)-(1+$H$11-$H$13)^YEARFRAC(B951,B952,1)),"")</f>
        <v/>
      </c>
      <c r="I952" s="30" t="str">
        <f ca="1">IFERROR(IF(YEARFRAC($I$28,DATE(YEAR(I951),MONTH(I951)+1,1))&gt;$H$17,"",DATE(YEAR(I951),MONTH(I951)+1,1)),"")</f>
        <v/>
      </c>
      <c r="J952" s="33" t="str">
        <f ca="1">IF(I952&lt;&gt;"",(J951-K951)*(1+($H$12-$H$13)/12),"")</f>
        <v/>
      </c>
      <c r="K952" s="33" t="str">
        <f ca="1">IF(J952&lt;&gt;"",-PMT(($H$12-$H$13)/12,12*$H$17,$J$28,0,1),"")</f>
        <v/>
      </c>
      <c r="L952" s="33" t="str">
        <f ca="1">IF(K952&lt;&gt;"",J952*$H$13/12,"")</f>
        <v/>
      </c>
    </row>
    <row r="953" spans="2:12" x14ac:dyDescent="0.3">
      <c r="B953" s="30" t="str">
        <f ca="1">IFERROR(IF(YEARFRAC($B$28,IF(DATE(YEAR(B952),MONTH(B952),15)&gt;B952,DATE(YEAR(B952),MONTH(B952),15),DATE(YEAR(B952),MONTH(B952)+1,1)))&gt;$H$16,"",IF(DATE(YEAR(B952),MONTH(B952),15)&gt;B952,DATE(YEAR(B952),MONTH(B952),15),DATE(YEAR(B952),MONTH(B952)+1,1))),"")</f>
        <v/>
      </c>
      <c r="C953" s="33" t="str">
        <f ca="1">IF(B953&lt;&gt;"",IF(AND(MONTH(B953)=1,DAY(B953)=1),C952*(1+$H$10),C952),"")</f>
        <v/>
      </c>
      <c r="D953" s="33" t="str">
        <f ca="1">IF(C953&lt;&gt;"",C953*$H$8/24,"")</f>
        <v/>
      </c>
      <c r="E953" s="33" t="str">
        <f ca="1">IF(D953&lt;&gt;"",C953*$H$9/24,"")</f>
        <v/>
      </c>
      <c r="F953" s="33" t="str">
        <f ca="1">IF(E953&lt;&gt;"",F952*(1+$H$11-$H$13)^YEARFRAC(B952,B953,1)+D953+E953,"")</f>
        <v/>
      </c>
      <c r="G953" s="33" t="str">
        <f ca="1">IF(E953&lt;&gt;"",F952*((1+$H$11)^YEARFRAC(B952,B953,1)-(1+$H$11-$H$13)^YEARFRAC(B952,B953,1)),"")</f>
        <v/>
      </c>
      <c r="I953" s="30" t="str">
        <f ca="1">IFERROR(IF(YEARFRAC($I$28,DATE(YEAR(I952),MONTH(I952)+1,1))&gt;$H$17,"",DATE(YEAR(I952),MONTH(I952)+1,1)),"")</f>
        <v/>
      </c>
      <c r="J953" s="33" t="str">
        <f ca="1">IF(I953&lt;&gt;"",(J952-K952)*(1+($H$12-$H$13)/12),"")</f>
        <v/>
      </c>
      <c r="K953" s="33" t="str">
        <f ca="1">IF(J953&lt;&gt;"",-PMT(($H$12-$H$13)/12,12*$H$17,$J$28,0,1),"")</f>
        <v/>
      </c>
      <c r="L953" s="33" t="str">
        <f ca="1">IF(K953&lt;&gt;"",J953*$H$13/12,"")</f>
        <v/>
      </c>
    </row>
    <row r="954" spans="2:12" x14ac:dyDescent="0.3">
      <c r="B954" s="30" t="str">
        <f ca="1">IFERROR(IF(YEARFRAC($B$28,IF(DATE(YEAR(B953),MONTH(B953),15)&gt;B953,DATE(YEAR(B953),MONTH(B953),15),DATE(YEAR(B953),MONTH(B953)+1,1)))&gt;$H$16,"",IF(DATE(YEAR(B953),MONTH(B953),15)&gt;B953,DATE(YEAR(B953),MONTH(B953),15),DATE(YEAR(B953),MONTH(B953)+1,1))),"")</f>
        <v/>
      </c>
      <c r="C954" s="33" t="str">
        <f ca="1">IF(B954&lt;&gt;"",IF(AND(MONTH(B954)=1,DAY(B954)=1),C953*(1+$H$10),C953),"")</f>
        <v/>
      </c>
      <c r="D954" s="33" t="str">
        <f ca="1">IF(C954&lt;&gt;"",C954*$H$8/24,"")</f>
        <v/>
      </c>
      <c r="E954" s="33" t="str">
        <f ca="1">IF(D954&lt;&gt;"",C954*$H$9/24,"")</f>
        <v/>
      </c>
      <c r="F954" s="33" t="str">
        <f ca="1">IF(E954&lt;&gt;"",F953*(1+$H$11-$H$13)^YEARFRAC(B953,B954,1)+D954+E954,"")</f>
        <v/>
      </c>
      <c r="G954" s="33" t="str">
        <f ca="1">IF(E954&lt;&gt;"",F953*((1+$H$11)^YEARFRAC(B953,B954,1)-(1+$H$11-$H$13)^YEARFRAC(B953,B954,1)),"")</f>
        <v/>
      </c>
      <c r="I954" s="30" t="str">
        <f ca="1">IFERROR(IF(YEARFRAC($I$28,DATE(YEAR(I953),MONTH(I953)+1,1))&gt;$H$17,"",DATE(YEAR(I953),MONTH(I953)+1,1)),"")</f>
        <v/>
      </c>
      <c r="J954" s="33" t="str">
        <f ca="1">IF(I954&lt;&gt;"",(J953-K953)*(1+($H$12-$H$13)/12),"")</f>
        <v/>
      </c>
      <c r="K954" s="33" t="str">
        <f ca="1">IF(J954&lt;&gt;"",-PMT(($H$12-$H$13)/12,12*$H$17,$J$28,0,1),"")</f>
        <v/>
      </c>
      <c r="L954" s="33" t="str">
        <f ca="1">IF(K954&lt;&gt;"",J954*$H$13/12,"")</f>
        <v/>
      </c>
    </row>
    <row r="955" spans="2:12" x14ac:dyDescent="0.3">
      <c r="B955" s="30" t="str">
        <f ca="1">IFERROR(IF(YEARFRAC($B$28,IF(DATE(YEAR(B954),MONTH(B954),15)&gt;B954,DATE(YEAR(B954),MONTH(B954),15),DATE(YEAR(B954),MONTH(B954)+1,1)))&gt;$H$16,"",IF(DATE(YEAR(B954),MONTH(B954),15)&gt;B954,DATE(YEAR(B954),MONTH(B954),15),DATE(YEAR(B954),MONTH(B954)+1,1))),"")</f>
        <v/>
      </c>
      <c r="C955" s="33" t="str">
        <f ca="1">IF(B955&lt;&gt;"",IF(AND(MONTH(B955)=1,DAY(B955)=1),C954*(1+$H$10),C954),"")</f>
        <v/>
      </c>
      <c r="D955" s="33" t="str">
        <f ca="1">IF(C955&lt;&gt;"",C955*$H$8/24,"")</f>
        <v/>
      </c>
      <c r="E955" s="33" t="str">
        <f ca="1">IF(D955&lt;&gt;"",C955*$H$9/24,"")</f>
        <v/>
      </c>
      <c r="F955" s="33" t="str">
        <f ca="1">IF(E955&lt;&gt;"",F954*(1+$H$11-$H$13)^YEARFRAC(B954,B955,1)+D955+E955,"")</f>
        <v/>
      </c>
      <c r="G955" s="33" t="str">
        <f ca="1">IF(E955&lt;&gt;"",F954*((1+$H$11)^YEARFRAC(B954,B955,1)-(1+$H$11-$H$13)^YEARFRAC(B954,B955,1)),"")</f>
        <v/>
      </c>
      <c r="I955" s="30" t="str">
        <f ca="1">IFERROR(IF(YEARFRAC($I$28,DATE(YEAR(I954),MONTH(I954)+1,1))&gt;$H$17,"",DATE(YEAR(I954),MONTH(I954)+1,1)),"")</f>
        <v/>
      </c>
      <c r="J955" s="33" t="str">
        <f ca="1">IF(I955&lt;&gt;"",(J954-K954)*(1+($H$12-$H$13)/12),"")</f>
        <v/>
      </c>
      <c r="K955" s="33" t="str">
        <f ca="1">IF(J955&lt;&gt;"",-PMT(($H$12-$H$13)/12,12*$H$17,$J$28,0,1),"")</f>
        <v/>
      </c>
      <c r="L955" s="33" t="str">
        <f ca="1">IF(K955&lt;&gt;"",J955*$H$13/12,"")</f>
        <v/>
      </c>
    </row>
    <row r="956" spans="2:12" x14ac:dyDescent="0.3">
      <c r="B956" s="30" t="str">
        <f ca="1">IFERROR(IF(YEARFRAC($B$28,IF(DATE(YEAR(B955),MONTH(B955),15)&gt;B955,DATE(YEAR(B955),MONTH(B955),15),DATE(YEAR(B955),MONTH(B955)+1,1)))&gt;$H$16,"",IF(DATE(YEAR(B955),MONTH(B955),15)&gt;B955,DATE(YEAR(B955),MONTH(B955),15),DATE(YEAR(B955),MONTH(B955)+1,1))),"")</f>
        <v/>
      </c>
      <c r="C956" s="33" t="str">
        <f ca="1">IF(B956&lt;&gt;"",IF(AND(MONTH(B956)=1,DAY(B956)=1),C955*(1+$H$10),C955),"")</f>
        <v/>
      </c>
      <c r="D956" s="33" t="str">
        <f ca="1">IF(C956&lt;&gt;"",C956*$H$8/24,"")</f>
        <v/>
      </c>
      <c r="E956" s="33" t="str">
        <f ca="1">IF(D956&lt;&gt;"",C956*$H$9/24,"")</f>
        <v/>
      </c>
      <c r="F956" s="33" t="str">
        <f ca="1">IF(E956&lt;&gt;"",F955*(1+$H$11-$H$13)^YEARFRAC(B955,B956,1)+D956+E956,"")</f>
        <v/>
      </c>
      <c r="G956" s="33" t="str">
        <f ca="1">IF(E956&lt;&gt;"",F955*((1+$H$11)^YEARFRAC(B955,B956,1)-(1+$H$11-$H$13)^YEARFRAC(B955,B956,1)),"")</f>
        <v/>
      </c>
      <c r="I956" s="30" t="str">
        <f ca="1">IFERROR(IF(YEARFRAC($I$28,DATE(YEAR(I955),MONTH(I955)+1,1))&gt;$H$17,"",DATE(YEAR(I955),MONTH(I955)+1,1)),"")</f>
        <v/>
      </c>
      <c r="J956" s="33" t="str">
        <f ca="1">IF(I956&lt;&gt;"",(J955-K955)*(1+($H$12-$H$13)/12),"")</f>
        <v/>
      </c>
      <c r="K956" s="33" t="str">
        <f ca="1">IF(J956&lt;&gt;"",-PMT(($H$12-$H$13)/12,12*$H$17,$J$28,0,1),"")</f>
        <v/>
      </c>
      <c r="L956" s="33" t="str">
        <f ca="1">IF(K956&lt;&gt;"",J956*$H$13/12,"")</f>
        <v/>
      </c>
    </row>
    <row r="957" spans="2:12" x14ac:dyDescent="0.3">
      <c r="B957" s="30" t="str">
        <f ca="1">IFERROR(IF(YEARFRAC($B$28,IF(DATE(YEAR(B956),MONTH(B956),15)&gt;B956,DATE(YEAR(B956),MONTH(B956),15),DATE(YEAR(B956),MONTH(B956)+1,1)))&gt;$H$16,"",IF(DATE(YEAR(B956),MONTH(B956),15)&gt;B956,DATE(YEAR(B956),MONTH(B956),15),DATE(YEAR(B956),MONTH(B956)+1,1))),"")</f>
        <v/>
      </c>
      <c r="C957" s="33" t="str">
        <f ca="1">IF(B957&lt;&gt;"",IF(AND(MONTH(B957)=1,DAY(B957)=1),C956*(1+$H$10),C956),"")</f>
        <v/>
      </c>
      <c r="D957" s="33" t="str">
        <f ca="1">IF(C957&lt;&gt;"",C957*$H$8/24,"")</f>
        <v/>
      </c>
      <c r="E957" s="33" t="str">
        <f ca="1">IF(D957&lt;&gt;"",C957*$H$9/24,"")</f>
        <v/>
      </c>
      <c r="F957" s="33" t="str">
        <f ca="1">IF(E957&lt;&gt;"",F956*(1+$H$11-$H$13)^YEARFRAC(B956,B957,1)+D957+E957,"")</f>
        <v/>
      </c>
      <c r="G957" s="33" t="str">
        <f ca="1">IF(E957&lt;&gt;"",F956*((1+$H$11)^YEARFRAC(B956,B957,1)-(1+$H$11-$H$13)^YEARFRAC(B956,B957,1)),"")</f>
        <v/>
      </c>
      <c r="I957" s="30" t="str">
        <f ca="1">IFERROR(IF(YEARFRAC($I$28,DATE(YEAR(I956),MONTH(I956)+1,1))&gt;$H$17,"",DATE(YEAR(I956),MONTH(I956)+1,1)),"")</f>
        <v/>
      </c>
      <c r="J957" s="33" t="str">
        <f ca="1">IF(I957&lt;&gt;"",(J956-K956)*(1+($H$12-$H$13)/12),"")</f>
        <v/>
      </c>
      <c r="K957" s="33" t="str">
        <f ca="1">IF(J957&lt;&gt;"",-PMT(($H$12-$H$13)/12,12*$H$17,$J$28,0,1),"")</f>
        <v/>
      </c>
      <c r="L957" s="33" t="str">
        <f ca="1">IF(K957&lt;&gt;"",J957*$H$13/12,"")</f>
        <v/>
      </c>
    </row>
    <row r="958" spans="2:12" x14ac:dyDescent="0.3">
      <c r="B958" s="30" t="str">
        <f ca="1">IFERROR(IF(YEARFRAC($B$28,IF(DATE(YEAR(B957),MONTH(B957),15)&gt;B957,DATE(YEAR(B957),MONTH(B957),15),DATE(YEAR(B957),MONTH(B957)+1,1)))&gt;$H$16,"",IF(DATE(YEAR(B957),MONTH(B957),15)&gt;B957,DATE(YEAR(B957),MONTH(B957),15),DATE(YEAR(B957),MONTH(B957)+1,1))),"")</f>
        <v/>
      </c>
      <c r="C958" s="33" t="str">
        <f ca="1">IF(B958&lt;&gt;"",IF(AND(MONTH(B958)=1,DAY(B958)=1),C957*(1+$H$10),C957),"")</f>
        <v/>
      </c>
      <c r="D958" s="33" t="str">
        <f ca="1">IF(C958&lt;&gt;"",C958*$H$8/24,"")</f>
        <v/>
      </c>
      <c r="E958" s="33" t="str">
        <f ca="1">IF(D958&lt;&gt;"",C958*$H$9/24,"")</f>
        <v/>
      </c>
      <c r="F958" s="33" t="str">
        <f ca="1">IF(E958&lt;&gt;"",F957*(1+$H$11-$H$13)^YEARFRAC(B957,B958,1)+D958+E958,"")</f>
        <v/>
      </c>
      <c r="G958" s="33" t="str">
        <f ca="1">IF(E958&lt;&gt;"",F957*((1+$H$11)^YEARFRAC(B957,B958,1)-(1+$H$11-$H$13)^YEARFRAC(B957,B958,1)),"")</f>
        <v/>
      </c>
      <c r="I958" s="30" t="str">
        <f ca="1">IFERROR(IF(YEARFRAC($I$28,DATE(YEAR(I957),MONTH(I957)+1,1))&gt;$H$17,"",DATE(YEAR(I957),MONTH(I957)+1,1)),"")</f>
        <v/>
      </c>
      <c r="J958" s="33" t="str">
        <f ca="1">IF(I958&lt;&gt;"",(J957-K957)*(1+($H$12-$H$13)/12),"")</f>
        <v/>
      </c>
      <c r="K958" s="33" t="str">
        <f ca="1">IF(J958&lt;&gt;"",-PMT(($H$12-$H$13)/12,12*$H$17,$J$28,0,1),"")</f>
        <v/>
      </c>
      <c r="L958" s="33" t="str">
        <f ca="1">IF(K958&lt;&gt;"",J958*$H$13/12,"")</f>
        <v/>
      </c>
    </row>
    <row r="959" spans="2:12" x14ac:dyDescent="0.3">
      <c r="B959" s="30" t="str">
        <f ca="1">IFERROR(IF(YEARFRAC($B$28,IF(DATE(YEAR(B958),MONTH(B958),15)&gt;B958,DATE(YEAR(B958),MONTH(B958),15),DATE(YEAR(B958),MONTH(B958)+1,1)))&gt;$H$16,"",IF(DATE(YEAR(B958),MONTH(B958),15)&gt;B958,DATE(YEAR(B958),MONTH(B958),15),DATE(YEAR(B958),MONTH(B958)+1,1))),"")</f>
        <v/>
      </c>
      <c r="C959" s="33" t="str">
        <f ca="1">IF(B959&lt;&gt;"",IF(AND(MONTH(B959)=1,DAY(B959)=1),C958*(1+$H$10),C958),"")</f>
        <v/>
      </c>
      <c r="D959" s="33" t="str">
        <f ca="1">IF(C959&lt;&gt;"",C959*$H$8/24,"")</f>
        <v/>
      </c>
      <c r="E959" s="33" t="str">
        <f ca="1">IF(D959&lt;&gt;"",C959*$H$9/24,"")</f>
        <v/>
      </c>
      <c r="F959" s="33" t="str">
        <f ca="1">IF(E959&lt;&gt;"",F958*(1+$H$11-$H$13)^YEARFRAC(B958,B959,1)+D959+E959,"")</f>
        <v/>
      </c>
      <c r="G959" s="33" t="str">
        <f ca="1">IF(E959&lt;&gt;"",F958*((1+$H$11)^YEARFRAC(B958,B959,1)-(1+$H$11-$H$13)^YEARFRAC(B958,B959,1)),"")</f>
        <v/>
      </c>
      <c r="I959" s="30" t="str">
        <f ca="1">IFERROR(IF(YEARFRAC($I$28,DATE(YEAR(I958),MONTH(I958)+1,1))&gt;$H$17,"",DATE(YEAR(I958),MONTH(I958)+1,1)),"")</f>
        <v/>
      </c>
      <c r="J959" s="33" t="str">
        <f ca="1">IF(I959&lt;&gt;"",(J958-K958)*(1+($H$12-$H$13)/12),"")</f>
        <v/>
      </c>
      <c r="K959" s="33" t="str">
        <f ca="1">IF(J959&lt;&gt;"",-PMT(($H$12-$H$13)/12,12*$H$17,$J$28,0,1),"")</f>
        <v/>
      </c>
      <c r="L959" s="33" t="str">
        <f ca="1">IF(K959&lt;&gt;"",J959*$H$13/12,"")</f>
        <v/>
      </c>
    </row>
    <row r="960" spans="2:12" x14ac:dyDescent="0.3">
      <c r="B960" s="30" t="str">
        <f ca="1">IFERROR(IF(YEARFRAC($B$28,IF(DATE(YEAR(B959),MONTH(B959),15)&gt;B959,DATE(YEAR(B959),MONTH(B959),15),DATE(YEAR(B959),MONTH(B959)+1,1)))&gt;$H$16,"",IF(DATE(YEAR(B959),MONTH(B959),15)&gt;B959,DATE(YEAR(B959),MONTH(B959),15),DATE(YEAR(B959),MONTH(B959)+1,1))),"")</f>
        <v/>
      </c>
      <c r="C960" s="33" t="str">
        <f ca="1">IF(B960&lt;&gt;"",IF(AND(MONTH(B960)=1,DAY(B960)=1),C959*(1+$H$10),C959),"")</f>
        <v/>
      </c>
      <c r="D960" s="33" t="str">
        <f ca="1">IF(C960&lt;&gt;"",C960*$H$8/24,"")</f>
        <v/>
      </c>
      <c r="E960" s="33" t="str">
        <f ca="1">IF(D960&lt;&gt;"",C960*$H$9/24,"")</f>
        <v/>
      </c>
      <c r="F960" s="33" t="str">
        <f ca="1">IF(E960&lt;&gt;"",F959*(1+$H$11-$H$13)^YEARFRAC(B959,B960,1)+D960+E960,"")</f>
        <v/>
      </c>
      <c r="G960" s="33" t="str">
        <f ca="1">IF(E960&lt;&gt;"",F959*((1+$H$11)^YEARFRAC(B959,B960,1)-(1+$H$11-$H$13)^YEARFRAC(B959,B960,1)),"")</f>
        <v/>
      </c>
      <c r="I960" s="30" t="str">
        <f ca="1">IFERROR(IF(YEARFRAC($I$28,DATE(YEAR(I959),MONTH(I959)+1,1))&gt;$H$17,"",DATE(YEAR(I959),MONTH(I959)+1,1)),"")</f>
        <v/>
      </c>
      <c r="J960" s="33" t="str">
        <f ca="1">IF(I960&lt;&gt;"",(J959-K959)*(1+($H$12-$H$13)/12),"")</f>
        <v/>
      </c>
      <c r="K960" s="33" t="str">
        <f ca="1">IF(J960&lt;&gt;"",-PMT(($H$12-$H$13)/12,12*$H$17,$J$28,0,1),"")</f>
        <v/>
      </c>
      <c r="L960" s="33" t="str">
        <f ca="1">IF(K960&lt;&gt;"",J960*$H$13/12,"")</f>
        <v/>
      </c>
    </row>
    <row r="961" spans="2:12" x14ac:dyDescent="0.3">
      <c r="B961" s="30" t="str">
        <f ca="1">IFERROR(IF(YEARFRAC($B$28,IF(DATE(YEAR(B960),MONTH(B960),15)&gt;B960,DATE(YEAR(B960),MONTH(B960),15),DATE(YEAR(B960),MONTH(B960)+1,1)))&gt;$H$16,"",IF(DATE(YEAR(B960),MONTH(B960),15)&gt;B960,DATE(YEAR(B960),MONTH(B960),15),DATE(YEAR(B960),MONTH(B960)+1,1))),"")</f>
        <v/>
      </c>
      <c r="C961" s="33" t="str">
        <f ca="1">IF(B961&lt;&gt;"",IF(AND(MONTH(B961)=1,DAY(B961)=1),C960*(1+$H$10),C960),"")</f>
        <v/>
      </c>
      <c r="D961" s="33" t="str">
        <f ca="1">IF(C961&lt;&gt;"",C961*$H$8/24,"")</f>
        <v/>
      </c>
      <c r="E961" s="33" t="str">
        <f ca="1">IF(D961&lt;&gt;"",C961*$H$9/24,"")</f>
        <v/>
      </c>
      <c r="F961" s="33" t="str">
        <f ca="1">IF(E961&lt;&gt;"",F960*(1+$H$11-$H$13)^YEARFRAC(B960,B961,1)+D961+E961,"")</f>
        <v/>
      </c>
      <c r="G961" s="33" t="str">
        <f ca="1">IF(E961&lt;&gt;"",F960*((1+$H$11)^YEARFRAC(B960,B961,1)-(1+$H$11-$H$13)^YEARFRAC(B960,B961,1)),"")</f>
        <v/>
      </c>
      <c r="I961" s="30" t="str">
        <f ca="1">IFERROR(IF(YEARFRAC($I$28,DATE(YEAR(I960),MONTH(I960)+1,1))&gt;$H$17,"",DATE(YEAR(I960),MONTH(I960)+1,1)),"")</f>
        <v/>
      </c>
      <c r="J961" s="33" t="str">
        <f ca="1">IF(I961&lt;&gt;"",(J960-K960)*(1+($H$12-$H$13)/12),"")</f>
        <v/>
      </c>
      <c r="K961" s="33" t="str">
        <f ca="1">IF(J961&lt;&gt;"",-PMT(($H$12-$H$13)/12,12*$H$17,$J$28,0,1),"")</f>
        <v/>
      </c>
      <c r="L961" s="33" t="str">
        <f ca="1">IF(K961&lt;&gt;"",J961*$H$13/12,"")</f>
        <v/>
      </c>
    </row>
    <row r="962" spans="2:12" x14ac:dyDescent="0.3">
      <c r="B962" s="30" t="str">
        <f ca="1">IFERROR(IF(YEARFRAC($B$28,IF(DATE(YEAR(B961),MONTH(B961),15)&gt;B961,DATE(YEAR(B961),MONTH(B961),15),DATE(YEAR(B961),MONTH(B961)+1,1)))&gt;$H$16,"",IF(DATE(YEAR(B961),MONTH(B961),15)&gt;B961,DATE(YEAR(B961),MONTH(B961),15),DATE(YEAR(B961),MONTH(B961)+1,1))),"")</f>
        <v/>
      </c>
      <c r="C962" s="33" t="str">
        <f ca="1">IF(B962&lt;&gt;"",IF(AND(MONTH(B962)=1,DAY(B962)=1),C961*(1+$H$10),C961),"")</f>
        <v/>
      </c>
      <c r="D962" s="33" t="str">
        <f ca="1">IF(C962&lt;&gt;"",C962*$H$8/24,"")</f>
        <v/>
      </c>
      <c r="E962" s="33" t="str">
        <f ca="1">IF(D962&lt;&gt;"",C962*$H$9/24,"")</f>
        <v/>
      </c>
      <c r="F962" s="33" t="str">
        <f ca="1">IF(E962&lt;&gt;"",F961*(1+$H$11-$H$13)^YEARFRAC(B961,B962,1)+D962+E962,"")</f>
        <v/>
      </c>
      <c r="G962" s="33" t="str">
        <f ca="1">IF(E962&lt;&gt;"",F961*((1+$H$11)^YEARFRAC(B961,B962,1)-(1+$H$11-$H$13)^YEARFRAC(B961,B962,1)),"")</f>
        <v/>
      </c>
      <c r="I962" s="30" t="str">
        <f ca="1">IFERROR(IF(YEARFRAC($I$28,DATE(YEAR(I961),MONTH(I961)+1,1))&gt;$H$17,"",DATE(YEAR(I961),MONTH(I961)+1,1)),"")</f>
        <v/>
      </c>
      <c r="J962" s="33" t="str">
        <f ca="1">IF(I962&lt;&gt;"",(J961-K961)*(1+($H$12-$H$13)/12),"")</f>
        <v/>
      </c>
      <c r="K962" s="33" t="str">
        <f ca="1">IF(J962&lt;&gt;"",-PMT(($H$12-$H$13)/12,12*$H$17,$J$28,0,1),"")</f>
        <v/>
      </c>
      <c r="L962" s="33" t="str">
        <f ca="1">IF(K962&lt;&gt;"",J962*$H$13/12,"")</f>
        <v/>
      </c>
    </row>
    <row r="963" spans="2:12" x14ac:dyDescent="0.3">
      <c r="B963" s="30" t="str">
        <f ca="1">IFERROR(IF(YEARFRAC($B$28,IF(DATE(YEAR(B962),MONTH(B962),15)&gt;B962,DATE(YEAR(B962),MONTH(B962),15),DATE(YEAR(B962),MONTH(B962)+1,1)))&gt;$H$16,"",IF(DATE(YEAR(B962),MONTH(B962),15)&gt;B962,DATE(YEAR(B962),MONTH(B962),15),DATE(YEAR(B962),MONTH(B962)+1,1))),"")</f>
        <v/>
      </c>
      <c r="C963" s="33" t="str">
        <f ca="1">IF(B963&lt;&gt;"",IF(AND(MONTH(B963)=1,DAY(B963)=1),C962*(1+$H$10),C962),"")</f>
        <v/>
      </c>
      <c r="D963" s="33" t="str">
        <f ca="1">IF(C963&lt;&gt;"",C963*$H$8/24,"")</f>
        <v/>
      </c>
      <c r="E963" s="33" t="str">
        <f ca="1">IF(D963&lt;&gt;"",C963*$H$9/24,"")</f>
        <v/>
      </c>
      <c r="F963" s="33" t="str">
        <f ca="1">IF(E963&lt;&gt;"",F962*(1+$H$11-$H$13)^YEARFRAC(B962,B963,1)+D963+E963,"")</f>
        <v/>
      </c>
      <c r="G963" s="33" t="str">
        <f ca="1">IF(E963&lt;&gt;"",F962*((1+$H$11)^YEARFRAC(B962,B963,1)-(1+$H$11-$H$13)^YEARFRAC(B962,B963,1)),"")</f>
        <v/>
      </c>
      <c r="I963" s="30" t="str">
        <f ca="1">IFERROR(IF(YEARFRAC($I$28,DATE(YEAR(I962),MONTH(I962)+1,1))&gt;$H$17,"",DATE(YEAR(I962),MONTH(I962)+1,1)),"")</f>
        <v/>
      </c>
      <c r="J963" s="33" t="str">
        <f ca="1">IF(I963&lt;&gt;"",(J962-K962)*(1+($H$12-$H$13)/12),"")</f>
        <v/>
      </c>
      <c r="K963" s="33" t="str">
        <f ca="1">IF(J963&lt;&gt;"",-PMT(($H$12-$H$13)/12,12*$H$17,$J$28,0,1),"")</f>
        <v/>
      </c>
      <c r="L963" s="33" t="str">
        <f ca="1">IF(K963&lt;&gt;"",J963*$H$13/12,"")</f>
        <v/>
      </c>
    </row>
    <row r="964" spans="2:12" x14ac:dyDescent="0.3">
      <c r="B964" s="30" t="str">
        <f ca="1">IFERROR(IF(YEARFRAC($B$28,IF(DATE(YEAR(B963),MONTH(B963),15)&gt;B963,DATE(YEAR(B963),MONTH(B963),15),DATE(YEAR(B963),MONTH(B963)+1,1)))&gt;$H$16,"",IF(DATE(YEAR(B963),MONTH(B963),15)&gt;B963,DATE(YEAR(B963),MONTH(B963),15),DATE(YEAR(B963),MONTH(B963)+1,1))),"")</f>
        <v/>
      </c>
      <c r="C964" s="33" t="str">
        <f ca="1">IF(B964&lt;&gt;"",IF(AND(MONTH(B964)=1,DAY(B964)=1),C963*(1+$H$10),C963),"")</f>
        <v/>
      </c>
      <c r="D964" s="33" t="str">
        <f ca="1">IF(C964&lt;&gt;"",C964*$H$8/24,"")</f>
        <v/>
      </c>
      <c r="E964" s="33" t="str">
        <f ca="1">IF(D964&lt;&gt;"",C964*$H$9/24,"")</f>
        <v/>
      </c>
      <c r="F964" s="33" t="str">
        <f ca="1">IF(E964&lt;&gt;"",F963*(1+$H$11-$H$13)^YEARFRAC(B963,B964,1)+D964+E964,"")</f>
        <v/>
      </c>
      <c r="G964" s="33" t="str">
        <f ca="1">IF(E964&lt;&gt;"",F963*((1+$H$11)^YEARFRAC(B963,B964,1)-(1+$H$11-$H$13)^YEARFRAC(B963,B964,1)),"")</f>
        <v/>
      </c>
      <c r="I964" s="30" t="str">
        <f ca="1">IFERROR(IF(YEARFRAC($I$28,DATE(YEAR(I963),MONTH(I963)+1,1))&gt;$H$17,"",DATE(YEAR(I963),MONTH(I963)+1,1)),"")</f>
        <v/>
      </c>
      <c r="J964" s="33" t="str">
        <f ca="1">IF(I964&lt;&gt;"",(J963-K963)*(1+($H$12-$H$13)/12),"")</f>
        <v/>
      </c>
      <c r="K964" s="33" t="str">
        <f ca="1">IF(J964&lt;&gt;"",-PMT(($H$12-$H$13)/12,12*$H$17,$J$28,0,1),"")</f>
        <v/>
      </c>
      <c r="L964" s="33" t="str">
        <f ca="1">IF(K964&lt;&gt;"",J964*$H$13/12,"")</f>
        <v/>
      </c>
    </row>
    <row r="965" spans="2:12" x14ac:dyDescent="0.3">
      <c r="B965" s="30" t="str">
        <f ca="1">IFERROR(IF(YEARFRAC($B$28,IF(DATE(YEAR(B964),MONTH(B964),15)&gt;B964,DATE(YEAR(B964),MONTH(B964),15),DATE(YEAR(B964),MONTH(B964)+1,1)))&gt;$H$16,"",IF(DATE(YEAR(B964),MONTH(B964),15)&gt;B964,DATE(YEAR(B964),MONTH(B964),15),DATE(YEAR(B964),MONTH(B964)+1,1))),"")</f>
        <v/>
      </c>
      <c r="C965" s="33" t="str">
        <f ca="1">IF(B965&lt;&gt;"",IF(AND(MONTH(B965)=1,DAY(B965)=1),C964*(1+$H$10),C964),"")</f>
        <v/>
      </c>
      <c r="D965" s="33" t="str">
        <f ca="1">IF(C965&lt;&gt;"",C965*$H$8/24,"")</f>
        <v/>
      </c>
      <c r="E965" s="33" t="str">
        <f ca="1">IF(D965&lt;&gt;"",C965*$H$9/24,"")</f>
        <v/>
      </c>
      <c r="F965" s="33" t="str">
        <f ca="1">IF(E965&lt;&gt;"",F964*(1+$H$11-$H$13)^YEARFRAC(B964,B965,1)+D965+E965,"")</f>
        <v/>
      </c>
      <c r="G965" s="33" t="str">
        <f ca="1">IF(E965&lt;&gt;"",F964*((1+$H$11)^YEARFRAC(B964,B965,1)-(1+$H$11-$H$13)^YEARFRAC(B964,B965,1)),"")</f>
        <v/>
      </c>
      <c r="I965" s="30" t="str">
        <f ca="1">IFERROR(IF(YEARFRAC($I$28,DATE(YEAR(I964),MONTH(I964)+1,1))&gt;$H$17,"",DATE(YEAR(I964),MONTH(I964)+1,1)),"")</f>
        <v/>
      </c>
      <c r="J965" s="33" t="str">
        <f ca="1">IF(I965&lt;&gt;"",(J964-K964)*(1+($H$12-$H$13)/12),"")</f>
        <v/>
      </c>
      <c r="K965" s="33" t="str">
        <f ca="1">IF(J965&lt;&gt;"",-PMT(($H$12-$H$13)/12,12*$H$17,$J$28,0,1),"")</f>
        <v/>
      </c>
      <c r="L965" s="33" t="str">
        <f ca="1">IF(K965&lt;&gt;"",J965*$H$13/12,"")</f>
        <v/>
      </c>
    </row>
    <row r="966" spans="2:12" x14ac:dyDescent="0.3">
      <c r="B966" s="30" t="str">
        <f ca="1">IFERROR(IF(YEARFRAC($B$28,IF(DATE(YEAR(B965),MONTH(B965),15)&gt;B965,DATE(YEAR(B965),MONTH(B965),15),DATE(YEAR(B965),MONTH(B965)+1,1)))&gt;$H$16,"",IF(DATE(YEAR(B965),MONTH(B965),15)&gt;B965,DATE(YEAR(B965),MONTH(B965),15),DATE(YEAR(B965),MONTH(B965)+1,1))),"")</f>
        <v/>
      </c>
      <c r="C966" s="33" t="str">
        <f ca="1">IF(B966&lt;&gt;"",IF(AND(MONTH(B966)=1,DAY(B966)=1),C965*(1+$H$10),C965),"")</f>
        <v/>
      </c>
      <c r="D966" s="33" t="str">
        <f ca="1">IF(C966&lt;&gt;"",C966*$H$8/24,"")</f>
        <v/>
      </c>
      <c r="E966" s="33" t="str">
        <f ca="1">IF(D966&lt;&gt;"",C966*$H$9/24,"")</f>
        <v/>
      </c>
      <c r="F966" s="33" t="str">
        <f ca="1">IF(E966&lt;&gt;"",F965*(1+$H$11-$H$13)^YEARFRAC(B965,B966,1)+D966+E966,"")</f>
        <v/>
      </c>
      <c r="G966" s="33" t="str">
        <f ca="1">IF(E966&lt;&gt;"",F965*((1+$H$11)^YEARFRAC(B965,B966,1)-(1+$H$11-$H$13)^YEARFRAC(B965,B966,1)),"")</f>
        <v/>
      </c>
      <c r="I966" s="30" t="str">
        <f ca="1">IFERROR(IF(YEARFRAC($I$28,DATE(YEAR(I965),MONTH(I965)+1,1))&gt;$H$17,"",DATE(YEAR(I965),MONTH(I965)+1,1)),"")</f>
        <v/>
      </c>
      <c r="J966" s="33" t="str">
        <f ca="1">IF(I966&lt;&gt;"",(J965-K965)*(1+($H$12-$H$13)/12),"")</f>
        <v/>
      </c>
      <c r="K966" s="33" t="str">
        <f ca="1">IF(J966&lt;&gt;"",-PMT(($H$12-$H$13)/12,12*$H$17,$J$28,0,1),"")</f>
        <v/>
      </c>
      <c r="L966" s="33" t="str">
        <f ca="1">IF(K966&lt;&gt;"",J966*$H$13/12,"")</f>
        <v/>
      </c>
    </row>
    <row r="967" spans="2:12" x14ac:dyDescent="0.3">
      <c r="B967" s="30" t="str">
        <f ca="1">IFERROR(IF(YEARFRAC($B$28,IF(DATE(YEAR(B966),MONTH(B966),15)&gt;B966,DATE(YEAR(B966),MONTH(B966),15),DATE(YEAR(B966),MONTH(B966)+1,1)))&gt;$H$16,"",IF(DATE(YEAR(B966),MONTH(B966),15)&gt;B966,DATE(YEAR(B966),MONTH(B966),15),DATE(YEAR(B966),MONTH(B966)+1,1))),"")</f>
        <v/>
      </c>
      <c r="C967" s="33" t="str">
        <f ca="1">IF(B967&lt;&gt;"",IF(AND(MONTH(B967)=1,DAY(B967)=1),C966*(1+$H$10),C966),"")</f>
        <v/>
      </c>
      <c r="D967" s="33" t="str">
        <f ca="1">IF(C967&lt;&gt;"",C967*$H$8/24,"")</f>
        <v/>
      </c>
      <c r="E967" s="33" t="str">
        <f ca="1">IF(D967&lt;&gt;"",C967*$H$9/24,"")</f>
        <v/>
      </c>
      <c r="F967" s="33" t="str">
        <f ca="1">IF(E967&lt;&gt;"",F966*(1+$H$11-$H$13)^YEARFRAC(B966,B967,1)+D967+E967,"")</f>
        <v/>
      </c>
      <c r="G967" s="33" t="str">
        <f ca="1">IF(E967&lt;&gt;"",F966*((1+$H$11)^YEARFRAC(B966,B967,1)-(1+$H$11-$H$13)^YEARFRAC(B966,B967,1)),"")</f>
        <v/>
      </c>
      <c r="I967" s="30" t="str">
        <f ca="1">IFERROR(IF(YEARFRAC($I$28,DATE(YEAR(I966),MONTH(I966)+1,1))&gt;$H$17,"",DATE(YEAR(I966),MONTH(I966)+1,1)),"")</f>
        <v/>
      </c>
      <c r="J967" s="33" t="str">
        <f ca="1">IF(I967&lt;&gt;"",(J966-K966)*(1+($H$12-$H$13)/12),"")</f>
        <v/>
      </c>
      <c r="K967" s="33" t="str">
        <f ca="1">IF(J967&lt;&gt;"",-PMT(($H$12-$H$13)/12,12*$H$17,$J$28,0,1),"")</f>
        <v/>
      </c>
      <c r="L967" s="33" t="str">
        <f ca="1">IF(K967&lt;&gt;"",J967*$H$13/12,"")</f>
        <v/>
      </c>
    </row>
    <row r="968" spans="2:12" x14ac:dyDescent="0.3">
      <c r="B968" s="30" t="str">
        <f ca="1">IFERROR(IF(YEARFRAC($B$28,IF(DATE(YEAR(B967),MONTH(B967),15)&gt;B967,DATE(YEAR(B967),MONTH(B967),15),DATE(YEAR(B967),MONTH(B967)+1,1)))&gt;$H$16,"",IF(DATE(YEAR(B967),MONTH(B967),15)&gt;B967,DATE(YEAR(B967),MONTH(B967),15),DATE(YEAR(B967),MONTH(B967)+1,1))),"")</f>
        <v/>
      </c>
      <c r="C968" s="33" t="str">
        <f ca="1">IF(B968&lt;&gt;"",IF(AND(MONTH(B968)=1,DAY(B968)=1),C967*(1+$H$10),C967),"")</f>
        <v/>
      </c>
      <c r="D968" s="33" t="str">
        <f ca="1">IF(C968&lt;&gt;"",C968*$H$8/24,"")</f>
        <v/>
      </c>
      <c r="E968" s="33" t="str">
        <f ca="1">IF(D968&lt;&gt;"",C968*$H$9/24,"")</f>
        <v/>
      </c>
      <c r="F968" s="33" t="str">
        <f ca="1">IF(E968&lt;&gt;"",F967*(1+$H$11-$H$13)^YEARFRAC(B967,B968,1)+D968+E968,"")</f>
        <v/>
      </c>
      <c r="G968" s="33" t="str">
        <f ca="1">IF(E968&lt;&gt;"",F967*((1+$H$11)^YEARFRAC(B967,B968,1)-(1+$H$11-$H$13)^YEARFRAC(B967,B968,1)),"")</f>
        <v/>
      </c>
      <c r="I968" s="30" t="str">
        <f ca="1">IFERROR(IF(YEARFRAC($I$28,DATE(YEAR(I967),MONTH(I967)+1,1))&gt;$H$17,"",DATE(YEAR(I967),MONTH(I967)+1,1)),"")</f>
        <v/>
      </c>
      <c r="J968" s="33" t="str">
        <f ca="1">IF(I968&lt;&gt;"",(J967-K967)*(1+($H$12-$H$13)/12),"")</f>
        <v/>
      </c>
      <c r="K968" s="33" t="str">
        <f ca="1">IF(J968&lt;&gt;"",-PMT(($H$12-$H$13)/12,12*$H$17,$J$28,0,1),"")</f>
        <v/>
      </c>
      <c r="L968" s="33" t="str">
        <f ca="1">IF(K968&lt;&gt;"",J968*$H$13/12,"")</f>
        <v/>
      </c>
    </row>
    <row r="969" spans="2:12" x14ac:dyDescent="0.3">
      <c r="B969" s="30" t="str">
        <f ca="1">IFERROR(IF(YEARFRAC($B$28,IF(DATE(YEAR(B968),MONTH(B968),15)&gt;B968,DATE(YEAR(B968),MONTH(B968),15),DATE(YEAR(B968),MONTH(B968)+1,1)))&gt;$H$16,"",IF(DATE(YEAR(B968),MONTH(B968),15)&gt;B968,DATE(YEAR(B968),MONTH(B968),15),DATE(YEAR(B968),MONTH(B968)+1,1))),"")</f>
        <v/>
      </c>
      <c r="C969" s="33" t="str">
        <f ca="1">IF(B969&lt;&gt;"",IF(AND(MONTH(B969)=1,DAY(B969)=1),C968*(1+$H$10),C968),"")</f>
        <v/>
      </c>
      <c r="D969" s="33" t="str">
        <f ca="1">IF(C969&lt;&gt;"",C969*$H$8/24,"")</f>
        <v/>
      </c>
      <c r="E969" s="33" t="str">
        <f ca="1">IF(D969&lt;&gt;"",C969*$H$9/24,"")</f>
        <v/>
      </c>
      <c r="F969" s="33" t="str">
        <f ca="1">IF(E969&lt;&gt;"",F968*(1+$H$11-$H$13)^YEARFRAC(B968,B969,1)+D969+E969,"")</f>
        <v/>
      </c>
      <c r="G969" s="33" t="str">
        <f ca="1">IF(E969&lt;&gt;"",F968*((1+$H$11)^YEARFRAC(B968,B969,1)-(1+$H$11-$H$13)^YEARFRAC(B968,B969,1)),"")</f>
        <v/>
      </c>
      <c r="I969" s="30" t="str">
        <f ca="1">IFERROR(IF(YEARFRAC($I$28,DATE(YEAR(I968),MONTH(I968)+1,1))&gt;$H$17,"",DATE(YEAR(I968),MONTH(I968)+1,1)),"")</f>
        <v/>
      </c>
      <c r="J969" s="33" t="str">
        <f ca="1">IF(I969&lt;&gt;"",(J968-K968)*(1+($H$12-$H$13)/12),"")</f>
        <v/>
      </c>
      <c r="K969" s="33" t="str">
        <f ca="1">IF(J969&lt;&gt;"",-PMT(($H$12-$H$13)/12,12*$H$17,$J$28,0,1),"")</f>
        <v/>
      </c>
      <c r="L969" s="33" t="str">
        <f ca="1">IF(K969&lt;&gt;"",J969*$H$13/12,"")</f>
        <v/>
      </c>
    </row>
    <row r="970" spans="2:12" x14ac:dyDescent="0.3">
      <c r="B970" s="30" t="str">
        <f ca="1">IFERROR(IF(YEARFRAC($B$28,IF(DATE(YEAR(B969),MONTH(B969),15)&gt;B969,DATE(YEAR(B969),MONTH(B969),15),DATE(YEAR(B969),MONTH(B969)+1,1)))&gt;$H$16,"",IF(DATE(YEAR(B969),MONTH(B969),15)&gt;B969,DATE(YEAR(B969),MONTH(B969),15),DATE(YEAR(B969),MONTH(B969)+1,1))),"")</f>
        <v/>
      </c>
      <c r="C970" s="33" t="str">
        <f ca="1">IF(B970&lt;&gt;"",IF(AND(MONTH(B970)=1,DAY(B970)=1),C969*(1+$H$10),C969),"")</f>
        <v/>
      </c>
      <c r="D970" s="33" t="str">
        <f ca="1">IF(C970&lt;&gt;"",C970*$H$8/24,"")</f>
        <v/>
      </c>
      <c r="E970" s="33" t="str">
        <f ca="1">IF(D970&lt;&gt;"",C970*$H$9/24,"")</f>
        <v/>
      </c>
      <c r="F970" s="33" t="str">
        <f ca="1">IF(E970&lt;&gt;"",F969*(1+$H$11-$H$13)^YEARFRAC(B969,B970,1)+D970+E970,"")</f>
        <v/>
      </c>
      <c r="G970" s="33" t="str">
        <f ca="1">IF(E970&lt;&gt;"",F969*((1+$H$11)^YEARFRAC(B969,B970,1)-(1+$H$11-$H$13)^YEARFRAC(B969,B970,1)),"")</f>
        <v/>
      </c>
      <c r="I970" s="30" t="str">
        <f ca="1">IFERROR(IF(YEARFRAC($I$28,DATE(YEAR(I969),MONTH(I969)+1,1))&gt;$H$17,"",DATE(YEAR(I969),MONTH(I969)+1,1)),"")</f>
        <v/>
      </c>
      <c r="J970" s="33" t="str">
        <f ca="1">IF(I970&lt;&gt;"",(J969-K969)*(1+($H$12-$H$13)/12),"")</f>
        <v/>
      </c>
      <c r="K970" s="33" t="str">
        <f ca="1">IF(J970&lt;&gt;"",-PMT(($H$12-$H$13)/12,12*$H$17,$J$28,0,1),"")</f>
        <v/>
      </c>
      <c r="L970" s="33" t="str">
        <f ca="1">IF(K970&lt;&gt;"",J970*$H$13/12,"")</f>
        <v/>
      </c>
    </row>
    <row r="971" spans="2:12" x14ac:dyDescent="0.3">
      <c r="B971" s="30" t="str">
        <f ca="1">IFERROR(IF(YEARFRAC($B$28,IF(DATE(YEAR(B970),MONTH(B970),15)&gt;B970,DATE(YEAR(B970),MONTH(B970),15),DATE(YEAR(B970),MONTH(B970)+1,1)))&gt;$H$16,"",IF(DATE(YEAR(B970),MONTH(B970),15)&gt;B970,DATE(YEAR(B970),MONTH(B970),15),DATE(YEAR(B970),MONTH(B970)+1,1))),"")</f>
        <v/>
      </c>
      <c r="C971" s="33" t="str">
        <f ca="1">IF(B971&lt;&gt;"",IF(AND(MONTH(B971)=1,DAY(B971)=1),C970*(1+$H$10),C970),"")</f>
        <v/>
      </c>
      <c r="D971" s="33" t="str">
        <f ca="1">IF(C971&lt;&gt;"",C971*$H$8/24,"")</f>
        <v/>
      </c>
      <c r="E971" s="33" t="str">
        <f ca="1">IF(D971&lt;&gt;"",C971*$H$9/24,"")</f>
        <v/>
      </c>
      <c r="F971" s="33" t="str">
        <f ca="1">IF(E971&lt;&gt;"",F970*(1+$H$11-$H$13)^YEARFRAC(B970,B971,1)+D971+E971,"")</f>
        <v/>
      </c>
      <c r="G971" s="33" t="str">
        <f ca="1">IF(E971&lt;&gt;"",F970*((1+$H$11)^YEARFRAC(B970,B971,1)-(1+$H$11-$H$13)^YEARFRAC(B970,B971,1)),"")</f>
        <v/>
      </c>
      <c r="I971" s="30" t="str">
        <f ca="1">IFERROR(IF(YEARFRAC($I$28,DATE(YEAR(I970),MONTH(I970)+1,1))&gt;$H$17,"",DATE(YEAR(I970),MONTH(I970)+1,1)),"")</f>
        <v/>
      </c>
      <c r="J971" s="33" t="str">
        <f ca="1">IF(I971&lt;&gt;"",(J970-K970)*(1+($H$12-$H$13)/12),"")</f>
        <v/>
      </c>
      <c r="K971" s="33" t="str">
        <f ca="1">IF(J971&lt;&gt;"",-PMT(($H$12-$H$13)/12,12*$H$17,$J$28,0,1),"")</f>
        <v/>
      </c>
      <c r="L971" s="33" t="str">
        <f ca="1">IF(K971&lt;&gt;"",J971*$H$13/12,"")</f>
        <v/>
      </c>
    </row>
    <row r="972" spans="2:12" x14ac:dyDescent="0.3">
      <c r="B972" s="30" t="str">
        <f ca="1">IFERROR(IF(YEARFRAC($B$28,IF(DATE(YEAR(B971),MONTH(B971),15)&gt;B971,DATE(YEAR(B971),MONTH(B971),15),DATE(YEAR(B971),MONTH(B971)+1,1)))&gt;$H$16,"",IF(DATE(YEAR(B971),MONTH(B971),15)&gt;B971,DATE(YEAR(B971),MONTH(B971),15),DATE(YEAR(B971),MONTH(B971)+1,1))),"")</f>
        <v/>
      </c>
      <c r="C972" s="33" t="str">
        <f ca="1">IF(B972&lt;&gt;"",IF(AND(MONTH(B972)=1,DAY(B972)=1),C971*(1+$H$10),C971),"")</f>
        <v/>
      </c>
      <c r="D972" s="33" t="str">
        <f ca="1">IF(C972&lt;&gt;"",C972*$H$8/24,"")</f>
        <v/>
      </c>
      <c r="E972" s="33" t="str">
        <f ca="1">IF(D972&lt;&gt;"",C972*$H$9/24,"")</f>
        <v/>
      </c>
      <c r="F972" s="33" t="str">
        <f ca="1">IF(E972&lt;&gt;"",F971*(1+$H$11-$H$13)^YEARFRAC(B971,B972,1)+D972+E972,"")</f>
        <v/>
      </c>
      <c r="G972" s="33" t="str">
        <f ca="1">IF(E972&lt;&gt;"",F971*((1+$H$11)^YEARFRAC(B971,B972,1)-(1+$H$11-$H$13)^YEARFRAC(B971,B972,1)),"")</f>
        <v/>
      </c>
      <c r="I972" s="30" t="str">
        <f ca="1">IFERROR(IF(YEARFRAC($I$28,DATE(YEAR(I971),MONTH(I971)+1,1))&gt;$H$17,"",DATE(YEAR(I971),MONTH(I971)+1,1)),"")</f>
        <v/>
      </c>
      <c r="J972" s="33" t="str">
        <f ca="1">IF(I972&lt;&gt;"",(J971-K971)*(1+($H$12-$H$13)/12),"")</f>
        <v/>
      </c>
      <c r="K972" s="33" t="str">
        <f ca="1">IF(J972&lt;&gt;"",-PMT(($H$12-$H$13)/12,12*$H$17,$J$28,0,1),"")</f>
        <v/>
      </c>
      <c r="L972" s="33" t="str">
        <f ca="1">IF(K972&lt;&gt;"",J972*$H$13/12,"")</f>
        <v/>
      </c>
    </row>
    <row r="973" spans="2:12" x14ac:dyDescent="0.3">
      <c r="B973" s="30" t="str">
        <f ca="1">IFERROR(IF(YEARFRAC($B$28,IF(DATE(YEAR(B972),MONTH(B972),15)&gt;B972,DATE(YEAR(B972),MONTH(B972),15),DATE(YEAR(B972),MONTH(B972)+1,1)))&gt;$H$16,"",IF(DATE(YEAR(B972),MONTH(B972),15)&gt;B972,DATE(YEAR(B972),MONTH(B972),15),DATE(YEAR(B972),MONTH(B972)+1,1))),"")</f>
        <v/>
      </c>
      <c r="C973" s="33" t="str">
        <f ca="1">IF(B973&lt;&gt;"",IF(AND(MONTH(B973)=1,DAY(B973)=1),C972*(1+$H$10),C972),"")</f>
        <v/>
      </c>
      <c r="D973" s="33" t="str">
        <f ca="1">IF(C973&lt;&gt;"",C973*$H$8/24,"")</f>
        <v/>
      </c>
      <c r="E973" s="33" t="str">
        <f ca="1">IF(D973&lt;&gt;"",C973*$H$9/24,"")</f>
        <v/>
      </c>
      <c r="F973" s="33" t="str">
        <f ca="1">IF(E973&lt;&gt;"",F972*(1+$H$11-$H$13)^YEARFRAC(B972,B973,1)+D973+E973,"")</f>
        <v/>
      </c>
      <c r="G973" s="33" t="str">
        <f ca="1">IF(E973&lt;&gt;"",F972*((1+$H$11)^YEARFRAC(B972,B973,1)-(1+$H$11-$H$13)^YEARFRAC(B972,B973,1)),"")</f>
        <v/>
      </c>
      <c r="I973" s="30" t="str">
        <f ca="1">IFERROR(IF(YEARFRAC($I$28,DATE(YEAR(I972),MONTH(I972)+1,1))&gt;$H$17,"",DATE(YEAR(I972),MONTH(I972)+1,1)),"")</f>
        <v/>
      </c>
      <c r="J973" s="33" t="str">
        <f ca="1">IF(I973&lt;&gt;"",(J972-K972)*(1+($H$12-$H$13)/12),"")</f>
        <v/>
      </c>
      <c r="K973" s="33" t="str">
        <f ca="1">IF(J973&lt;&gt;"",-PMT(($H$12-$H$13)/12,12*$H$17,$J$28,0,1),"")</f>
        <v/>
      </c>
      <c r="L973" s="33" t="str">
        <f ca="1">IF(K973&lt;&gt;"",J973*$H$13/12,"")</f>
        <v/>
      </c>
    </row>
    <row r="974" spans="2:12" x14ac:dyDescent="0.3">
      <c r="B974" s="30" t="str">
        <f ca="1">IFERROR(IF(YEARFRAC($B$28,IF(DATE(YEAR(B973),MONTH(B973),15)&gt;B973,DATE(YEAR(B973),MONTH(B973),15),DATE(YEAR(B973),MONTH(B973)+1,1)))&gt;$H$16,"",IF(DATE(YEAR(B973),MONTH(B973),15)&gt;B973,DATE(YEAR(B973),MONTH(B973),15),DATE(YEAR(B973),MONTH(B973)+1,1))),"")</f>
        <v/>
      </c>
      <c r="C974" s="33" t="str">
        <f ca="1">IF(B974&lt;&gt;"",IF(AND(MONTH(B974)=1,DAY(B974)=1),C973*(1+$H$10),C973),"")</f>
        <v/>
      </c>
      <c r="D974" s="33" t="str">
        <f ca="1">IF(C974&lt;&gt;"",C974*$H$8/24,"")</f>
        <v/>
      </c>
      <c r="E974" s="33" t="str">
        <f ca="1">IF(D974&lt;&gt;"",C974*$H$9/24,"")</f>
        <v/>
      </c>
      <c r="F974" s="33" t="str">
        <f ca="1">IF(E974&lt;&gt;"",F973*(1+$H$11-$H$13)^YEARFRAC(B973,B974,1)+D974+E974,"")</f>
        <v/>
      </c>
      <c r="G974" s="33" t="str">
        <f ca="1">IF(E974&lt;&gt;"",F973*((1+$H$11)^YEARFRAC(B973,B974,1)-(1+$H$11-$H$13)^YEARFRAC(B973,B974,1)),"")</f>
        <v/>
      </c>
      <c r="I974" s="30" t="str">
        <f ca="1">IFERROR(IF(YEARFRAC($I$28,DATE(YEAR(I973),MONTH(I973)+1,1))&gt;$H$17,"",DATE(YEAR(I973),MONTH(I973)+1,1)),"")</f>
        <v/>
      </c>
      <c r="J974" s="33" t="str">
        <f ca="1">IF(I974&lt;&gt;"",(J973-K973)*(1+($H$12-$H$13)/12),"")</f>
        <v/>
      </c>
      <c r="K974" s="33" t="str">
        <f ca="1">IF(J974&lt;&gt;"",-PMT(($H$12-$H$13)/12,12*$H$17,$J$28,0,1),"")</f>
        <v/>
      </c>
      <c r="L974" s="33" t="str">
        <f ca="1">IF(K974&lt;&gt;"",J974*$H$13/12,"")</f>
        <v/>
      </c>
    </row>
    <row r="975" spans="2:12" x14ac:dyDescent="0.3">
      <c r="B975" s="30" t="str">
        <f ca="1">IFERROR(IF(YEARFRAC($B$28,IF(DATE(YEAR(B974),MONTH(B974),15)&gt;B974,DATE(YEAR(B974),MONTH(B974),15),DATE(YEAR(B974),MONTH(B974)+1,1)))&gt;$H$16,"",IF(DATE(YEAR(B974),MONTH(B974),15)&gt;B974,DATE(YEAR(B974),MONTH(B974),15),DATE(YEAR(B974),MONTH(B974)+1,1))),"")</f>
        <v/>
      </c>
      <c r="C975" s="33" t="str">
        <f ca="1">IF(B975&lt;&gt;"",IF(AND(MONTH(B975)=1,DAY(B975)=1),C974*(1+$H$10),C974),"")</f>
        <v/>
      </c>
      <c r="D975" s="33" t="str">
        <f ca="1">IF(C975&lt;&gt;"",C975*$H$8/24,"")</f>
        <v/>
      </c>
      <c r="E975" s="33" t="str">
        <f ca="1">IF(D975&lt;&gt;"",C975*$H$9/24,"")</f>
        <v/>
      </c>
      <c r="F975" s="33" t="str">
        <f ca="1">IF(E975&lt;&gt;"",F974*(1+$H$11-$H$13)^YEARFRAC(B974,B975,1)+D975+E975,"")</f>
        <v/>
      </c>
      <c r="G975" s="33" t="str">
        <f ca="1">IF(E975&lt;&gt;"",F974*((1+$H$11)^YEARFRAC(B974,B975,1)-(1+$H$11-$H$13)^YEARFRAC(B974,B975,1)),"")</f>
        <v/>
      </c>
      <c r="I975" s="30" t="str">
        <f ca="1">IFERROR(IF(YEARFRAC($I$28,DATE(YEAR(I974),MONTH(I974)+1,1))&gt;$H$17,"",DATE(YEAR(I974),MONTH(I974)+1,1)),"")</f>
        <v/>
      </c>
      <c r="J975" s="33" t="str">
        <f ca="1">IF(I975&lt;&gt;"",(J974-K974)*(1+($H$12-$H$13)/12),"")</f>
        <v/>
      </c>
      <c r="K975" s="33" t="str">
        <f ca="1">IF(J975&lt;&gt;"",-PMT(($H$12-$H$13)/12,12*$H$17,$J$28,0,1),"")</f>
        <v/>
      </c>
      <c r="L975" s="33" t="str">
        <f ca="1">IF(K975&lt;&gt;"",J975*$H$13/12,"")</f>
        <v/>
      </c>
    </row>
    <row r="976" spans="2:12" x14ac:dyDescent="0.3">
      <c r="B976" s="30" t="str">
        <f ca="1">IFERROR(IF(YEARFRAC($B$28,IF(DATE(YEAR(B975),MONTH(B975),15)&gt;B975,DATE(YEAR(B975),MONTH(B975),15),DATE(YEAR(B975),MONTH(B975)+1,1)))&gt;$H$16,"",IF(DATE(YEAR(B975),MONTH(B975),15)&gt;B975,DATE(YEAR(B975),MONTH(B975),15),DATE(YEAR(B975),MONTH(B975)+1,1))),"")</f>
        <v/>
      </c>
      <c r="C976" s="33" t="str">
        <f ca="1">IF(B976&lt;&gt;"",IF(AND(MONTH(B976)=1,DAY(B976)=1),C975*(1+$H$10),C975),"")</f>
        <v/>
      </c>
      <c r="D976" s="33" t="str">
        <f ca="1">IF(C976&lt;&gt;"",C976*$H$8/24,"")</f>
        <v/>
      </c>
      <c r="E976" s="33" t="str">
        <f ca="1">IF(D976&lt;&gt;"",C976*$H$9/24,"")</f>
        <v/>
      </c>
      <c r="F976" s="33" t="str">
        <f ca="1">IF(E976&lt;&gt;"",F975*(1+$H$11-$H$13)^YEARFRAC(B975,B976,1)+D976+E976,"")</f>
        <v/>
      </c>
      <c r="G976" s="33" t="str">
        <f ca="1">IF(E976&lt;&gt;"",F975*((1+$H$11)^YEARFRAC(B975,B976,1)-(1+$H$11-$H$13)^YEARFRAC(B975,B976,1)),"")</f>
        <v/>
      </c>
      <c r="I976" s="30" t="str">
        <f ca="1">IFERROR(IF(YEARFRAC($I$28,DATE(YEAR(I975),MONTH(I975)+1,1))&gt;$H$17,"",DATE(YEAR(I975),MONTH(I975)+1,1)),"")</f>
        <v/>
      </c>
      <c r="J976" s="33" t="str">
        <f ca="1">IF(I976&lt;&gt;"",(J975-K975)*(1+($H$12-$H$13)/12),"")</f>
        <v/>
      </c>
      <c r="K976" s="33" t="str">
        <f ca="1">IF(J976&lt;&gt;"",-PMT(($H$12-$H$13)/12,12*$H$17,$J$28,0,1),"")</f>
        <v/>
      </c>
      <c r="L976" s="33" t="str">
        <f ca="1">IF(K976&lt;&gt;"",J976*$H$13/12,"")</f>
        <v/>
      </c>
    </row>
    <row r="977" spans="2:12" x14ac:dyDescent="0.3">
      <c r="B977" s="30" t="str">
        <f ca="1">IFERROR(IF(YEARFRAC($B$28,IF(DATE(YEAR(B976),MONTH(B976),15)&gt;B976,DATE(YEAR(B976),MONTH(B976),15),DATE(YEAR(B976),MONTH(B976)+1,1)))&gt;$H$16,"",IF(DATE(YEAR(B976),MONTH(B976),15)&gt;B976,DATE(YEAR(B976),MONTH(B976),15),DATE(YEAR(B976),MONTH(B976)+1,1))),"")</f>
        <v/>
      </c>
      <c r="C977" s="33" t="str">
        <f ca="1">IF(B977&lt;&gt;"",IF(AND(MONTH(B977)=1,DAY(B977)=1),C976*(1+$H$10),C976),"")</f>
        <v/>
      </c>
      <c r="D977" s="33" t="str">
        <f ca="1">IF(C977&lt;&gt;"",C977*$H$8/24,"")</f>
        <v/>
      </c>
      <c r="E977" s="33" t="str">
        <f ca="1">IF(D977&lt;&gt;"",C977*$H$9/24,"")</f>
        <v/>
      </c>
      <c r="F977" s="33" t="str">
        <f ca="1">IF(E977&lt;&gt;"",F976*(1+$H$11-$H$13)^YEARFRAC(B976,B977,1)+D977+E977,"")</f>
        <v/>
      </c>
      <c r="G977" s="33" t="str">
        <f ca="1">IF(E977&lt;&gt;"",F976*((1+$H$11)^YEARFRAC(B976,B977,1)-(1+$H$11-$H$13)^YEARFRAC(B976,B977,1)),"")</f>
        <v/>
      </c>
      <c r="I977" s="30" t="str">
        <f ca="1">IFERROR(IF(YEARFRAC($I$28,DATE(YEAR(I976),MONTH(I976)+1,1))&gt;$H$17,"",DATE(YEAR(I976),MONTH(I976)+1,1)),"")</f>
        <v/>
      </c>
      <c r="J977" s="33" t="str">
        <f ca="1">IF(I977&lt;&gt;"",(J976-K976)*(1+($H$12-$H$13)/12),"")</f>
        <v/>
      </c>
      <c r="K977" s="33" t="str">
        <f ca="1">IF(J977&lt;&gt;"",-PMT(($H$12-$H$13)/12,12*$H$17,$J$28,0,1),"")</f>
        <v/>
      </c>
      <c r="L977" s="33" t="str">
        <f ca="1">IF(K977&lt;&gt;"",J977*$H$13/12,"")</f>
        <v/>
      </c>
    </row>
    <row r="978" spans="2:12" x14ac:dyDescent="0.3">
      <c r="B978" s="30" t="str">
        <f ca="1">IFERROR(IF(YEARFRAC($B$28,IF(DATE(YEAR(B977),MONTH(B977),15)&gt;B977,DATE(YEAR(B977),MONTH(B977),15),DATE(YEAR(B977),MONTH(B977)+1,1)))&gt;$H$16,"",IF(DATE(YEAR(B977),MONTH(B977),15)&gt;B977,DATE(YEAR(B977),MONTH(B977),15),DATE(YEAR(B977),MONTH(B977)+1,1))),"")</f>
        <v/>
      </c>
      <c r="C978" s="33" t="str">
        <f ca="1">IF(B978&lt;&gt;"",IF(AND(MONTH(B978)=1,DAY(B978)=1),C977*(1+$H$10),C977),"")</f>
        <v/>
      </c>
      <c r="D978" s="33" t="str">
        <f ca="1">IF(C978&lt;&gt;"",C978*$H$8/24,"")</f>
        <v/>
      </c>
      <c r="E978" s="33" t="str">
        <f ca="1">IF(D978&lt;&gt;"",C978*$H$9/24,"")</f>
        <v/>
      </c>
      <c r="F978" s="33" t="str">
        <f ca="1">IF(E978&lt;&gt;"",F977*(1+$H$11-$H$13)^YEARFRAC(B977,B978,1)+D978+E978,"")</f>
        <v/>
      </c>
      <c r="G978" s="33" t="str">
        <f ca="1">IF(E978&lt;&gt;"",F977*((1+$H$11)^YEARFRAC(B977,B978,1)-(1+$H$11-$H$13)^YEARFRAC(B977,B978,1)),"")</f>
        <v/>
      </c>
      <c r="I978" s="30" t="str">
        <f ca="1">IFERROR(IF(YEARFRAC($I$28,DATE(YEAR(I977),MONTH(I977)+1,1))&gt;$H$17,"",DATE(YEAR(I977),MONTH(I977)+1,1)),"")</f>
        <v/>
      </c>
      <c r="J978" s="33" t="str">
        <f ca="1">IF(I978&lt;&gt;"",(J977-K977)*(1+($H$12-$H$13)/12),"")</f>
        <v/>
      </c>
      <c r="K978" s="33" t="str">
        <f ca="1">IF(J978&lt;&gt;"",-PMT(($H$12-$H$13)/12,12*$H$17,$J$28,0,1),"")</f>
        <v/>
      </c>
      <c r="L978" s="33" t="str">
        <f ca="1">IF(K978&lt;&gt;"",J978*$H$13/12,"")</f>
        <v/>
      </c>
    </row>
    <row r="979" spans="2:12" x14ac:dyDescent="0.3">
      <c r="B979" s="30" t="str">
        <f ca="1">IFERROR(IF(YEARFRAC($B$28,IF(DATE(YEAR(B978),MONTH(B978),15)&gt;B978,DATE(YEAR(B978),MONTH(B978),15),DATE(YEAR(B978),MONTH(B978)+1,1)))&gt;$H$16,"",IF(DATE(YEAR(B978),MONTH(B978),15)&gt;B978,DATE(YEAR(B978),MONTH(B978),15),DATE(YEAR(B978),MONTH(B978)+1,1))),"")</f>
        <v/>
      </c>
      <c r="C979" s="33" t="str">
        <f ca="1">IF(B979&lt;&gt;"",IF(AND(MONTH(B979)=1,DAY(B979)=1),C978*(1+$H$10),C978),"")</f>
        <v/>
      </c>
      <c r="D979" s="33" t="str">
        <f ca="1">IF(C979&lt;&gt;"",C979*$H$8/24,"")</f>
        <v/>
      </c>
      <c r="E979" s="33" t="str">
        <f ca="1">IF(D979&lt;&gt;"",C979*$H$9/24,"")</f>
        <v/>
      </c>
      <c r="F979" s="33" t="str">
        <f ca="1">IF(E979&lt;&gt;"",F978*(1+$H$11-$H$13)^YEARFRAC(B978,B979,1)+D979+E979,"")</f>
        <v/>
      </c>
      <c r="G979" s="33" t="str">
        <f ca="1">IF(E979&lt;&gt;"",F978*((1+$H$11)^YEARFRAC(B978,B979,1)-(1+$H$11-$H$13)^YEARFRAC(B978,B979,1)),"")</f>
        <v/>
      </c>
      <c r="I979" s="30" t="str">
        <f ca="1">IFERROR(IF(YEARFRAC($I$28,DATE(YEAR(I978),MONTH(I978)+1,1))&gt;$H$17,"",DATE(YEAR(I978),MONTH(I978)+1,1)),"")</f>
        <v/>
      </c>
      <c r="J979" s="33" t="str">
        <f ca="1">IF(I979&lt;&gt;"",(J978-K978)*(1+($H$12-$H$13)/12),"")</f>
        <v/>
      </c>
      <c r="K979" s="33" t="str">
        <f ca="1">IF(J979&lt;&gt;"",-PMT(($H$12-$H$13)/12,12*$H$17,$J$28,0,1),"")</f>
        <v/>
      </c>
      <c r="L979" s="33" t="str">
        <f ca="1">IF(K979&lt;&gt;"",J979*$H$13/12,"")</f>
        <v/>
      </c>
    </row>
    <row r="980" spans="2:12" x14ac:dyDescent="0.3">
      <c r="B980" s="30" t="str">
        <f ca="1">IFERROR(IF(YEARFRAC($B$28,IF(DATE(YEAR(B979),MONTH(B979),15)&gt;B979,DATE(YEAR(B979),MONTH(B979),15),DATE(YEAR(B979),MONTH(B979)+1,1)))&gt;$H$16,"",IF(DATE(YEAR(B979),MONTH(B979),15)&gt;B979,DATE(YEAR(B979),MONTH(B979),15),DATE(YEAR(B979),MONTH(B979)+1,1))),"")</f>
        <v/>
      </c>
      <c r="C980" s="33" t="str">
        <f ca="1">IF(B980&lt;&gt;"",IF(AND(MONTH(B980)=1,DAY(B980)=1),C979*(1+$H$10),C979),"")</f>
        <v/>
      </c>
      <c r="D980" s="33" t="str">
        <f ca="1">IF(C980&lt;&gt;"",C980*$H$8/24,"")</f>
        <v/>
      </c>
      <c r="E980" s="33" t="str">
        <f ca="1">IF(D980&lt;&gt;"",C980*$H$9/24,"")</f>
        <v/>
      </c>
      <c r="F980" s="33" t="str">
        <f ca="1">IF(E980&lt;&gt;"",F979*(1+$H$11-$H$13)^YEARFRAC(B979,B980,1)+D980+E980,"")</f>
        <v/>
      </c>
      <c r="G980" s="33" t="str">
        <f ca="1">IF(E980&lt;&gt;"",F979*((1+$H$11)^YEARFRAC(B979,B980,1)-(1+$H$11-$H$13)^YEARFRAC(B979,B980,1)),"")</f>
        <v/>
      </c>
      <c r="I980" s="30" t="str">
        <f ca="1">IFERROR(IF(YEARFRAC($I$28,DATE(YEAR(I979),MONTH(I979)+1,1))&gt;$H$17,"",DATE(YEAR(I979),MONTH(I979)+1,1)),"")</f>
        <v/>
      </c>
      <c r="J980" s="33" t="str">
        <f ca="1">IF(I980&lt;&gt;"",(J979-K979)*(1+($H$12-$H$13)/12),"")</f>
        <v/>
      </c>
      <c r="K980" s="33" t="str">
        <f ca="1">IF(J980&lt;&gt;"",-PMT(($H$12-$H$13)/12,12*$H$17,$J$28,0,1),"")</f>
        <v/>
      </c>
      <c r="L980" s="33" t="str">
        <f ca="1">IF(K980&lt;&gt;"",J980*$H$13/12,"")</f>
        <v/>
      </c>
    </row>
    <row r="981" spans="2:12" x14ac:dyDescent="0.3">
      <c r="B981" s="30" t="str">
        <f ca="1">IFERROR(IF(YEARFRAC($B$28,IF(DATE(YEAR(B980),MONTH(B980),15)&gt;B980,DATE(YEAR(B980),MONTH(B980),15),DATE(YEAR(B980),MONTH(B980)+1,1)))&gt;$H$16,"",IF(DATE(YEAR(B980),MONTH(B980),15)&gt;B980,DATE(YEAR(B980),MONTH(B980),15),DATE(YEAR(B980),MONTH(B980)+1,1))),"")</f>
        <v/>
      </c>
      <c r="C981" s="33" t="str">
        <f ca="1">IF(B981&lt;&gt;"",IF(AND(MONTH(B981)=1,DAY(B981)=1),C980*(1+$H$10),C980),"")</f>
        <v/>
      </c>
      <c r="D981" s="33" t="str">
        <f ca="1">IF(C981&lt;&gt;"",C981*$H$8/24,"")</f>
        <v/>
      </c>
      <c r="E981" s="33" t="str">
        <f ca="1">IF(D981&lt;&gt;"",C981*$H$9/24,"")</f>
        <v/>
      </c>
      <c r="F981" s="33" t="str">
        <f ca="1">IF(E981&lt;&gt;"",F980*(1+$H$11-$H$13)^YEARFRAC(B980,B981,1)+D981+E981,"")</f>
        <v/>
      </c>
      <c r="G981" s="33" t="str">
        <f ca="1">IF(E981&lt;&gt;"",F980*((1+$H$11)^YEARFRAC(B980,B981,1)-(1+$H$11-$H$13)^YEARFRAC(B980,B981,1)),"")</f>
        <v/>
      </c>
      <c r="I981" s="30" t="str">
        <f ca="1">IFERROR(IF(YEARFRAC($I$28,DATE(YEAR(I980),MONTH(I980)+1,1))&gt;$H$17,"",DATE(YEAR(I980),MONTH(I980)+1,1)),"")</f>
        <v/>
      </c>
      <c r="J981" s="33" t="str">
        <f ca="1">IF(I981&lt;&gt;"",(J980-K980)*(1+($H$12-$H$13)/12),"")</f>
        <v/>
      </c>
      <c r="K981" s="33" t="str">
        <f ca="1">IF(J981&lt;&gt;"",-PMT(($H$12-$H$13)/12,12*$H$17,$J$28,0,1),"")</f>
        <v/>
      </c>
      <c r="L981" s="33" t="str">
        <f ca="1">IF(K981&lt;&gt;"",J981*$H$13/12,"")</f>
        <v/>
      </c>
    </row>
    <row r="982" spans="2:12" x14ac:dyDescent="0.3">
      <c r="B982" s="30" t="str">
        <f ca="1">IFERROR(IF(YEARFRAC($B$28,IF(DATE(YEAR(B981),MONTH(B981),15)&gt;B981,DATE(YEAR(B981),MONTH(B981),15),DATE(YEAR(B981),MONTH(B981)+1,1)))&gt;$H$16,"",IF(DATE(YEAR(B981),MONTH(B981),15)&gt;B981,DATE(YEAR(B981),MONTH(B981),15),DATE(YEAR(B981),MONTH(B981)+1,1))),"")</f>
        <v/>
      </c>
      <c r="C982" s="33" t="str">
        <f ca="1">IF(B982&lt;&gt;"",IF(AND(MONTH(B982)=1,DAY(B982)=1),C981*(1+$H$10),C981),"")</f>
        <v/>
      </c>
      <c r="D982" s="33" t="str">
        <f ca="1">IF(C982&lt;&gt;"",C982*$H$8/24,"")</f>
        <v/>
      </c>
      <c r="E982" s="33" t="str">
        <f ca="1">IF(D982&lt;&gt;"",C982*$H$9/24,"")</f>
        <v/>
      </c>
      <c r="F982" s="33" t="str">
        <f ca="1">IF(E982&lt;&gt;"",F981*(1+$H$11-$H$13)^YEARFRAC(B981,B982,1)+D982+E982,"")</f>
        <v/>
      </c>
      <c r="G982" s="33" t="str">
        <f ca="1">IF(E982&lt;&gt;"",F981*((1+$H$11)^YEARFRAC(B981,B982,1)-(1+$H$11-$H$13)^YEARFRAC(B981,B982,1)),"")</f>
        <v/>
      </c>
      <c r="I982" s="30" t="str">
        <f ca="1">IFERROR(IF(YEARFRAC($I$28,DATE(YEAR(I981),MONTH(I981)+1,1))&gt;$H$17,"",DATE(YEAR(I981),MONTH(I981)+1,1)),"")</f>
        <v/>
      </c>
      <c r="J982" s="33" t="str">
        <f ca="1">IF(I982&lt;&gt;"",(J981-K981)*(1+($H$12-$H$13)/12),"")</f>
        <v/>
      </c>
      <c r="K982" s="33" t="str">
        <f ca="1">IF(J982&lt;&gt;"",-PMT(($H$12-$H$13)/12,12*$H$17,$J$28,0,1),"")</f>
        <v/>
      </c>
      <c r="L982" s="33" t="str">
        <f ca="1">IF(K982&lt;&gt;"",J982*$H$13/12,"")</f>
        <v/>
      </c>
    </row>
    <row r="983" spans="2:12" x14ac:dyDescent="0.3">
      <c r="B983" s="30" t="str">
        <f ca="1">IFERROR(IF(YEARFRAC($B$28,IF(DATE(YEAR(B982),MONTH(B982),15)&gt;B982,DATE(YEAR(B982),MONTH(B982),15),DATE(YEAR(B982),MONTH(B982)+1,1)))&gt;$H$16,"",IF(DATE(YEAR(B982),MONTH(B982),15)&gt;B982,DATE(YEAR(B982),MONTH(B982),15),DATE(YEAR(B982),MONTH(B982)+1,1))),"")</f>
        <v/>
      </c>
      <c r="C983" s="33" t="str">
        <f ca="1">IF(B983&lt;&gt;"",IF(AND(MONTH(B983)=1,DAY(B983)=1),C982*(1+$H$10),C982),"")</f>
        <v/>
      </c>
      <c r="D983" s="33" t="str">
        <f ca="1">IF(C983&lt;&gt;"",C983*$H$8/24,"")</f>
        <v/>
      </c>
      <c r="E983" s="33" t="str">
        <f ca="1">IF(D983&lt;&gt;"",C983*$H$9/24,"")</f>
        <v/>
      </c>
      <c r="F983" s="33" t="str">
        <f ca="1">IF(E983&lt;&gt;"",F982*(1+$H$11-$H$13)^YEARFRAC(B982,B983,1)+D983+E983,"")</f>
        <v/>
      </c>
      <c r="G983" s="33" t="str">
        <f ca="1">IF(E983&lt;&gt;"",F982*((1+$H$11)^YEARFRAC(B982,B983,1)-(1+$H$11-$H$13)^YEARFRAC(B982,B983,1)),"")</f>
        <v/>
      </c>
      <c r="I983" s="30" t="str">
        <f ca="1">IFERROR(IF(YEARFRAC($I$28,DATE(YEAR(I982),MONTH(I982)+1,1))&gt;$H$17,"",DATE(YEAR(I982),MONTH(I982)+1,1)),"")</f>
        <v/>
      </c>
      <c r="J983" s="33" t="str">
        <f ca="1">IF(I983&lt;&gt;"",(J982-K982)*(1+($H$12-$H$13)/12),"")</f>
        <v/>
      </c>
      <c r="K983" s="33" t="str">
        <f ca="1">IF(J983&lt;&gt;"",-PMT(($H$12-$H$13)/12,12*$H$17,$J$28,0,1),"")</f>
        <v/>
      </c>
      <c r="L983" s="33" t="str">
        <f ca="1">IF(K983&lt;&gt;"",J983*$H$13/12,"")</f>
        <v/>
      </c>
    </row>
    <row r="984" spans="2:12" x14ac:dyDescent="0.3">
      <c r="B984" s="30" t="str">
        <f ca="1">IFERROR(IF(YEARFRAC($B$28,IF(DATE(YEAR(B983),MONTH(B983),15)&gt;B983,DATE(YEAR(B983),MONTH(B983),15),DATE(YEAR(B983),MONTH(B983)+1,1)))&gt;$H$16,"",IF(DATE(YEAR(B983),MONTH(B983),15)&gt;B983,DATE(YEAR(B983),MONTH(B983),15),DATE(YEAR(B983),MONTH(B983)+1,1))),"")</f>
        <v/>
      </c>
      <c r="C984" s="33" t="str">
        <f ca="1">IF(B984&lt;&gt;"",IF(AND(MONTH(B984)=1,DAY(B984)=1),C983*(1+$H$10),C983),"")</f>
        <v/>
      </c>
      <c r="D984" s="33" t="str">
        <f ca="1">IF(C984&lt;&gt;"",C984*$H$8/24,"")</f>
        <v/>
      </c>
      <c r="E984" s="33" t="str">
        <f ca="1">IF(D984&lt;&gt;"",C984*$H$9/24,"")</f>
        <v/>
      </c>
      <c r="F984" s="33" t="str">
        <f ca="1">IF(E984&lt;&gt;"",F983*(1+$H$11-$H$13)^YEARFRAC(B983,B984,1)+D984+E984,"")</f>
        <v/>
      </c>
      <c r="G984" s="33" t="str">
        <f ca="1">IF(E984&lt;&gt;"",F983*((1+$H$11)^YEARFRAC(B983,B984,1)-(1+$H$11-$H$13)^YEARFRAC(B983,B984,1)),"")</f>
        <v/>
      </c>
      <c r="I984" s="30" t="str">
        <f ca="1">IFERROR(IF(YEARFRAC($I$28,DATE(YEAR(I983),MONTH(I983)+1,1))&gt;$H$17,"",DATE(YEAR(I983),MONTH(I983)+1,1)),"")</f>
        <v/>
      </c>
      <c r="J984" s="33" t="str">
        <f ca="1">IF(I984&lt;&gt;"",(J983-K983)*(1+($H$12-$H$13)/12),"")</f>
        <v/>
      </c>
      <c r="K984" s="33" t="str">
        <f ca="1">IF(J984&lt;&gt;"",-PMT(($H$12-$H$13)/12,12*$H$17,$J$28,0,1),"")</f>
        <v/>
      </c>
      <c r="L984" s="33" t="str">
        <f ca="1">IF(K984&lt;&gt;"",J984*$H$13/12,"")</f>
        <v/>
      </c>
    </row>
    <row r="985" spans="2:12" x14ac:dyDescent="0.3">
      <c r="B985" s="30" t="str">
        <f ca="1">IFERROR(IF(YEARFRAC($B$28,IF(DATE(YEAR(B984),MONTH(B984),15)&gt;B984,DATE(YEAR(B984),MONTH(B984),15),DATE(YEAR(B984),MONTH(B984)+1,1)))&gt;$H$16,"",IF(DATE(YEAR(B984),MONTH(B984),15)&gt;B984,DATE(YEAR(B984),MONTH(B984),15),DATE(YEAR(B984),MONTH(B984)+1,1))),"")</f>
        <v/>
      </c>
      <c r="C985" s="33" t="str">
        <f ca="1">IF(B985&lt;&gt;"",IF(AND(MONTH(B985)=1,DAY(B985)=1),C984*(1+$H$10),C984),"")</f>
        <v/>
      </c>
      <c r="D985" s="33" t="str">
        <f ca="1">IF(C985&lt;&gt;"",C985*$H$8/24,"")</f>
        <v/>
      </c>
      <c r="E985" s="33" t="str">
        <f ca="1">IF(D985&lt;&gt;"",C985*$H$9/24,"")</f>
        <v/>
      </c>
      <c r="F985" s="33" t="str">
        <f ca="1">IF(E985&lt;&gt;"",F984*(1+$H$11-$H$13)^YEARFRAC(B984,B985,1)+D985+E985,"")</f>
        <v/>
      </c>
      <c r="G985" s="33" t="str">
        <f ca="1">IF(E985&lt;&gt;"",F984*((1+$H$11)^YEARFRAC(B984,B985,1)-(1+$H$11-$H$13)^YEARFRAC(B984,B985,1)),"")</f>
        <v/>
      </c>
      <c r="I985" s="30" t="str">
        <f ca="1">IFERROR(IF(YEARFRAC($I$28,DATE(YEAR(I984),MONTH(I984)+1,1))&gt;$H$17,"",DATE(YEAR(I984),MONTH(I984)+1,1)),"")</f>
        <v/>
      </c>
      <c r="J985" s="33" t="str">
        <f ca="1">IF(I985&lt;&gt;"",(J984-K984)*(1+($H$12-$H$13)/12),"")</f>
        <v/>
      </c>
      <c r="K985" s="33" t="str">
        <f ca="1">IF(J985&lt;&gt;"",-PMT(($H$12-$H$13)/12,12*$H$17,$J$28,0,1),"")</f>
        <v/>
      </c>
      <c r="L985" s="33" t="str">
        <f ca="1">IF(K985&lt;&gt;"",J985*$H$13/12,"")</f>
        <v/>
      </c>
    </row>
    <row r="986" spans="2:12" x14ac:dyDescent="0.3">
      <c r="B986" s="30" t="str">
        <f ca="1">IFERROR(IF(YEARFRAC($B$28,IF(DATE(YEAR(B985),MONTH(B985),15)&gt;B985,DATE(YEAR(B985),MONTH(B985),15),DATE(YEAR(B985),MONTH(B985)+1,1)))&gt;$H$16,"",IF(DATE(YEAR(B985),MONTH(B985),15)&gt;B985,DATE(YEAR(B985),MONTH(B985),15),DATE(YEAR(B985),MONTH(B985)+1,1))),"")</f>
        <v/>
      </c>
      <c r="C986" s="33" t="str">
        <f ca="1">IF(B986&lt;&gt;"",IF(AND(MONTH(B986)=1,DAY(B986)=1),C985*(1+$H$10),C985),"")</f>
        <v/>
      </c>
      <c r="D986" s="33" t="str">
        <f ca="1">IF(C986&lt;&gt;"",C986*$H$8/24,"")</f>
        <v/>
      </c>
      <c r="E986" s="33" t="str">
        <f ca="1">IF(D986&lt;&gt;"",C986*$H$9/24,"")</f>
        <v/>
      </c>
      <c r="F986" s="33" t="str">
        <f ca="1">IF(E986&lt;&gt;"",F985*(1+$H$11-$H$13)^YEARFRAC(B985,B986,1)+D986+E986,"")</f>
        <v/>
      </c>
      <c r="G986" s="33" t="str">
        <f ca="1">IF(E986&lt;&gt;"",F985*((1+$H$11)^YEARFRAC(B985,B986,1)-(1+$H$11-$H$13)^YEARFRAC(B985,B986,1)),"")</f>
        <v/>
      </c>
      <c r="I986" s="30" t="str">
        <f ca="1">IFERROR(IF(YEARFRAC($I$28,DATE(YEAR(I985),MONTH(I985)+1,1))&gt;$H$17,"",DATE(YEAR(I985),MONTH(I985)+1,1)),"")</f>
        <v/>
      </c>
      <c r="J986" s="33" t="str">
        <f ca="1">IF(I986&lt;&gt;"",(J985-K985)*(1+($H$12-$H$13)/12),"")</f>
        <v/>
      </c>
      <c r="K986" s="33" t="str">
        <f ca="1">IF(J986&lt;&gt;"",-PMT(($H$12-$H$13)/12,12*$H$17,$J$28,0,1),"")</f>
        <v/>
      </c>
      <c r="L986" s="33" t="str">
        <f ca="1">IF(K986&lt;&gt;"",J986*$H$13/12,"")</f>
        <v/>
      </c>
    </row>
    <row r="987" spans="2:12" x14ac:dyDescent="0.3">
      <c r="B987" s="30" t="str">
        <f ca="1">IFERROR(IF(YEARFRAC($B$28,IF(DATE(YEAR(B986),MONTH(B986),15)&gt;B986,DATE(YEAR(B986),MONTH(B986),15),DATE(YEAR(B986),MONTH(B986)+1,1)))&gt;$H$16,"",IF(DATE(YEAR(B986),MONTH(B986),15)&gt;B986,DATE(YEAR(B986),MONTH(B986),15),DATE(YEAR(B986),MONTH(B986)+1,1))),"")</f>
        <v/>
      </c>
      <c r="C987" s="33" t="str">
        <f ca="1">IF(B987&lt;&gt;"",IF(AND(MONTH(B987)=1,DAY(B987)=1),C986*(1+$H$10),C986),"")</f>
        <v/>
      </c>
      <c r="D987" s="33" t="str">
        <f ca="1">IF(C987&lt;&gt;"",C987*$H$8/24,"")</f>
        <v/>
      </c>
      <c r="E987" s="33" t="str">
        <f ca="1">IF(D987&lt;&gt;"",C987*$H$9/24,"")</f>
        <v/>
      </c>
      <c r="F987" s="33" t="str">
        <f ca="1">IF(E987&lt;&gt;"",F986*(1+$H$11-$H$13)^YEARFRAC(B986,B987,1)+D987+E987,"")</f>
        <v/>
      </c>
      <c r="G987" s="33" t="str">
        <f ca="1">IF(E987&lt;&gt;"",F986*((1+$H$11)^YEARFRAC(B986,B987,1)-(1+$H$11-$H$13)^YEARFRAC(B986,B987,1)),"")</f>
        <v/>
      </c>
      <c r="I987" s="30" t="str">
        <f ca="1">IFERROR(IF(YEARFRAC($I$28,DATE(YEAR(I986),MONTH(I986)+1,1))&gt;$H$17,"",DATE(YEAR(I986),MONTH(I986)+1,1)),"")</f>
        <v/>
      </c>
      <c r="J987" s="33" t="str">
        <f ca="1">IF(I987&lt;&gt;"",(J986-K986)*(1+($H$12-$H$13)/12),"")</f>
        <v/>
      </c>
      <c r="K987" s="33" t="str">
        <f ca="1">IF(J987&lt;&gt;"",-PMT(($H$12-$H$13)/12,12*$H$17,$J$28,0,1),"")</f>
        <v/>
      </c>
      <c r="L987" s="33" t="str">
        <f ca="1">IF(K987&lt;&gt;"",J987*$H$13/12,"")</f>
        <v/>
      </c>
    </row>
    <row r="988" spans="2:12" x14ac:dyDescent="0.3">
      <c r="B988" s="30" t="str">
        <f ca="1">IFERROR(IF(YEARFRAC($B$28,IF(DATE(YEAR(B987),MONTH(B987),15)&gt;B987,DATE(YEAR(B987),MONTH(B987),15),DATE(YEAR(B987),MONTH(B987)+1,1)))&gt;$H$16,"",IF(DATE(YEAR(B987),MONTH(B987),15)&gt;B987,DATE(YEAR(B987),MONTH(B987),15),DATE(YEAR(B987),MONTH(B987)+1,1))),"")</f>
        <v/>
      </c>
      <c r="C988" s="33" t="str">
        <f ca="1">IF(B988&lt;&gt;"",IF(AND(MONTH(B988)=1,DAY(B988)=1),C987*(1+$H$10),C987),"")</f>
        <v/>
      </c>
      <c r="D988" s="33" t="str">
        <f ca="1">IF(C988&lt;&gt;"",C988*$H$8/24,"")</f>
        <v/>
      </c>
      <c r="E988" s="33" t="str">
        <f ca="1">IF(D988&lt;&gt;"",C988*$H$9/24,"")</f>
        <v/>
      </c>
      <c r="F988" s="33" t="str">
        <f ca="1">IF(E988&lt;&gt;"",F987*(1+$H$11-$H$13)^YEARFRAC(B987,B988,1)+D988+E988,"")</f>
        <v/>
      </c>
      <c r="G988" s="33" t="str">
        <f ca="1">IF(E988&lt;&gt;"",F987*((1+$H$11)^YEARFRAC(B987,B988,1)-(1+$H$11-$H$13)^YEARFRAC(B987,B988,1)),"")</f>
        <v/>
      </c>
      <c r="I988" s="30" t="str">
        <f ca="1">IFERROR(IF(YEARFRAC($I$28,DATE(YEAR(I987),MONTH(I987)+1,1))&gt;$H$17,"",DATE(YEAR(I987),MONTH(I987)+1,1)),"")</f>
        <v/>
      </c>
      <c r="J988" s="33" t="str">
        <f ca="1">IF(I988&lt;&gt;"",(J987-K987)*(1+($H$12-$H$13)/12),"")</f>
        <v/>
      </c>
      <c r="K988" s="33" t="str">
        <f ca="1">IF(J988&lt;&gt;"",-PMT(($H$12-$H$13)/12,12*$H$17,$J$28,0,1),"")</f>
        <v/>
      </c>
      <c r="L988" s="33" t="str">
        <f ca="1">IF(K988&lt;&gt;"",J988*$H$13/12,"")</f>
        <v/>
      </c>
    </row>
    <row r="989" spans="2:12" x14ac:dyDescent="0.3">
      <c r="B989" s="30" t="str">
        <f ca="1">IFERROR(IF(YEARFRAC($B$28,IF(DATE(YEAR(B988),MONTH(B988),15)&gt;B988,DATE(YEAR(B988),MONTH(B988),15),DATE(YEAR(B988),MONTH(B988)+1,1)))&gt;$H$16,"",IF(DATE(YEAR(B988),MONTH(B988),15)&gt;B988,DATE(YEAR(B988),MONTH(B988),15),DATE(YEAR(B988),MONTH(B988)+1,1))),"")</f>
        <v/>
      </c>
      <c r="C989" s="33" t="str">
        <f ca="1">IF(B989&lt;&gt;"",IF(AND(MONTH(B989)=1,DAY(B989)=1),C988*(1+$H$10),C988),"")</f>
        <v/>
      </c>
      <c r="D989" s="33" t="str">
        <f ca="1">IF(C989&lt;&gt;"",C989*$H$8/24,"")</f>
        <v/>
      </c>
      <c r="E989" s="33" t="str">
        <f ca="1">IF(D989&lt;&gt;"",C989*$H$9/24,"")</f>
        <v/>
      </c>
      <c r="F989" s="33" t="str">
        <f ca="1">IF(E989&lt;&gt;"",F988*(1+$H$11-$H$13)^YEARFRAC(B988,B989,1)+D989+E989,"")</f>
        <v/>
      </c>
      <c r="G989" s="33" t="str">
        <f ca="1">IF(E989&lt;&gt;"",F988*((1+$H$11)^YEARFRAC(B988,B989,1)-(1+$H$11-$H$13)^YEARFRAC(B988,B989,1)),"")</f>
        <v/>
      </c>
      <c r="I989" s="30" t="str">
        <f ca="1">IFERROR(IF(YEARFRAC($I$28,DATE(YEAR(I988),MONTH(I988)+1,1))&gt;$H$17,"",DATE(YEAR(I988),MONTH(I988)+1,1)),"")</f>
        <v/>
      </c>
      <c r="J989" s="33" t="str">
        <f ca="1">IF(I989&lt;&gt;"",(J988-K988)*(1+($H$12-$H$13)/12),"")</f>
        <v/>
      </c>
      <c r="K989" s="33" t="str">
        <f ca="1">IF(J989&lt;&gt;"",-PMT(($H$12-$H$13)/12,12*$H$17,$J$28,0,1),"")</f>
        <v/>
      </c>
      <c r="L989" s="33" t="str">
        <f ca="1">IF(K989&lt;&gt;"",J989*$H$13/12,"")</f>
        <v/>
      </c>
    </row>
    <row r="990" spans="2:12" x14ac:dyDescent="0.3">
      <c r="B990" s="30" t="str">
        <f ca="1">IFERROR(IF(YEARFRAC($B$28,IF(DATE(YEAR(B989),MONTH(B989),15)&gt;B989,DATE(YEAR(B989),MONTH(B989),15),DATE(YEAR(B989),MONTH(B989)+1,1)))&gt;$H$16,"",IF(DATE(YEAR(B989),MONTH(B989),15)&gt;B989,DATE(YEAR(B989),MONTH(B989),15),DATE(YEAR(B989),MONTH(B989)+1,1))),"")</f>
        <v/>
      </c>
      <c r="C990" s="33" t="str">
        <f ca="1">IF(B990&lt;&gt;"",IF(AND(MONTH(B990)=1,DAY(B990)=1),C989*(1+$H$10),C989),"")</f>
        <v/>
      </c>
      <c r="D990" s="33" t="str">
        <f ca="1">IF(C990&lt;&gt;"",C990*$H$8/24,"")</f>
        <v/>
      </c>
      <c r="E990" s="33" t="str">
        <f ca="1">IF(D990&lt;&gt;"",C990*$H$9/24,"")</f>
        <v/>
      </c>
      <c r="F990" s="33" t="str">
        <f ca="1">IF(E990&lt;&gt;"",F989*(1+$H$11-$H$13)^YEARFRAC(B989,B990,1)+D990+E990,"")</f>
        <v/>
      </c>
      <c r="G990" s="33" t="str">
        <f ca="1">IF(E990&lt;&gt;"",F989*((1+$H$11)^YEARFRAC(B989,B990,1)-(1+$H$11-$H$13)^YEARFRAC(B989,B990,1)),"")</f>
        <v/>
      </c>
      <c r="I990" s="30" t="str">
        <f ca="1">IFERROR(IF(YEARFRAC($I$28,DATE(YEAR(I989),MONTH(I989)+1,1))&gt;$H$17,"",DATE(YEAR(I989),MONTH(I989)+1,1)),"")</f>
        <v/>
      </c>
      <c r="J990" s="33" t="str">
        <f ca="1">IF(I990&lt;&gt;"",(J989-K989)*(1+($H$12-$H$13)/12),"")</f>
        <v/>
      </c>
      <c r="K990" s="33" t="str">
        <f ca="1">IF(J990&lt;&gt;"",-PMT(($H$12-$H$13)/12,12*$H$17,$J$28,0,1),"")</f>
        <v/>
      </c>
      <c r="L990" s="33" t="str">
        <f ca="1">IF(K990&lt;&gt;"",J990*$H$13/12,"")</f>
        <v/>
      </c>
    </row>
    <row r="991" spans="2:12" x14ac:dyDescent="0.3">
      <c r="B991" s="30" t="str">
        <f ca="1">IFERROR(IF(YEARFRAC($B$28,IF(DATE(YEAR(B990),MONTH(B990),15)&gt;B990,DATE(YEAR(B990),MONTH(B990),15),DATE(YEAR(B990),MONTH(B990)+1,1)))&gt;$H$16,"",IF(DATE(YEAR(B990),MONTH(B990),15)&gt;B990,DATE(YEAR(B990),MONTH(B990),15),DATE(YEAR(B990),MONTH(B990)+1,1))),"")</f>
        <v/>
      </c>
      <c r="C991" s="33" t="str">
        <f ca="1">IF(B991&lt;&gt;"",IF(AND(MONTH(B991)=1,DAY(B991)=1),C990*(1+$H$10),C990),"")</f>
        <v/>
      </c>
      <c r="D991" s="33" t="str">
        <f ca="1">IF(C991&lt;&gt;"",C991*$H$8/24,"")</f>
        <v/>
      </c>
      <c r="E991" s="33" t="str">
        <f ca="1">IF(D991&lt;&gt;"",C991*$H$9/24,"")</f>
        <v/>
      </c>
      <c r="F991" s="33" t="str">
        <f ca="1">IF(E991&lt;&gt;"",F990*(1+$H$11-$H$13)^YEARFRAC(B990,B991,1)+D991+E991,"")</f>
        <v/>
      </c>
      <c r="G991" s="33" t="str">
        <f ca="1">IF(E991&lt;&gt;"",F990*((1+$H$11)^YEARFRAC(B990,B991,1)-(1+$H$11-$H$13)^YEARFRAC(B990,B991,1)),"")</f>
        <v/>
      </c>
      <c r="I991" s="30" t="str">
        <f ca="1">IFERROR(IF(YEARFRAC($I$28,DATE(YEAR(I990),MONTH(I990)+1,1))&gt;$H$17,"",DATE(YEAR(I990),MONTH(I990)+1,1)),"")</f>
        <v/>
      </c>
      <c r="J991" s="33" t="str">
        <f ca="1">IF(I991&lt;&gt;"",(J990-K990)*(1+($H$12-$H$13)/12),"")</f>
        <v/>
      </c>
      <c r="K991" s="33" t="str">
        <f ca="1">IF(J991&lt;&gt;"",-PMT(($H$12-$H$13)/12,12*$H$17,$J$28,0,1),"")</f>
        <v/>
      </c>
      <c r="L991" s="33" t="str">
        <f ca="1">IF(K991&lt;&gt;"",J991*$H$13/12,"")</f>
        <v/>
      </c>
    </row>
    <row r="992" spans="2:12" x14ac:dyDescent="0.3">
      <c r="B992" s="30" t="str">
        <f ca="1">IFERROR(IF(YEARFRAC($B$28,IF(DATE(YEAR(B991),MONTH(B991),15)&gt;B991,DATE(YEAR(B991),MONTH(B991),15),DATE(YEAR(B991),MONTH(B991)+1,1)))&gt;$H$16,"",IF(DATE(YEAR(B991),MONTH(B991),15)&gt;B991,DATE(YEAR(B991),MONTH(B991),15),DATE(YEAR(B991),MONTH(B991)+1,1))),"")</f>
        <v/>
      </c>
      <c r="C992" s="33" t="str">
        <f ca="1">IF(B992&lt;&gt;"",IF(AND(MONTH(B992)=1,DAY(B992)=1),C991*(1+$H$10),C991),"")</f>
        <v/>
      </c>
      <c r="D992" s="33" t="str">
        <f ca="1">IF(C992&lt;&gt;"",C992*$H$8/24,"")</f>
        <v/>
      </c>
      <c r="E992" s="33" t="str">
        <f ca="1">IF(D992&lt;&gt;"",C992*$H$9/24,"")</f>
        <v/>
      </c>
      <c r="F992" s="33" t="str">
        <f ca="1">IF(E992&lt;&gt;"",F991*(1+$H$11-$H$13)^YEARFRAC(B991,B992,1)+D992+E992,"")</f>
        <v/>
      </c>
      <c r="G992" s="33" t="str">
        <f ca="1">IF(E992&lt;&gt;"",F991*((1+$H$11)^YEARFRAC(B991,B992,1)-(1+$H$11-$H$13)^YEARFRAC(B991,B992,1)),"")</f>
        <v/>
      </c>
      <c r="I992" s="30" t="str">
        <f ca="1">IFERROR(IF(YEARFRAC($I$28,DATE(YEAR(I991),MONTH(I991)+1,1))&gt;$H$17,"",DATE(YEAR(I991),MONTH(I991)+1,1)),"")</f>
        <v/>
      </c>
      <c r="J992" s="33" t="str">
        <f ca="1">IF(I992&lt;&gt;"",(J991-K991)*(1+($H$12-$H$13)/12),"")</f>
        <v/>
      </c>
      <c r="K992" s="33" t="str">
        <f ca="1">IF(J992&lt;&gt;"",-PMT(($H$12-$H$13)/12,12*$H$17,$J$28,0,1),"")</f>
        <v/>
      </c>
      <c r="L992" s="33" t="str">
        <f ca="1">IF(K992&lt;&gt;"",J992*$H$13/12,"")</f>
        <v/>
      </c>
    </row>
    <row r="993" spans="2:12" x14ac:dyDescent="0.3">
      <c r="B993" s="30" t="str">
        <f ca="1">IFERROR(IF(YEARFRAC($B$28,IF(DATE(YEAR(B992),MONTH(B992),15)&gt;B992,DATE(YEAR(B992),MONTH(B992),15),DATE(YEAR(B992),MONTH(B992)+1,1)))&gt;$H$16,"",IF(DATE(YEAR(B992),MONTH(B992),15)&gt;B992,DATE(YEAR(B992),MONTH(B992),15),DATE(YEAR(B992),MONTH(B992)+1,1))),"")</f>
        <v/>
      </c>
      <c r="C993" s="33" t="str">
        <f ca="1">IF(B993&lt;&gt;"",IF(AND(MONTH(B993)=1,DAY(B993)=1),C992*(1+$H$10),C992),"")</f>
        <v/>
      </c>
      <c r="D993" s="33" t="str">
        <f ca="1">IF(C993&lt;&gt;"",C993*$H$8/24,"")</f>
        <v/>
      </c>
      <c r="E993" s="33" t="str">
        <f ca="1">IF(D993&lt;&gt;"",C993*$H$9/24,"")</f>
        <v/>
      </c>
      <c r="F993" s="33" t="str">
        <f ca="1">IF(E993&lt;&gt;"",F992*(1+$H$11-$H$13)^YEARFRAC(B992,B993,1)+D993+E993,"")</f>
        <v/>
      </c>
      <c r="G993" s="33" t="str">
        <f ca="1">IF(E993&lt;&gt;"",F992*((1+$H$11)^YEARFRAC(B992,B993,1)-(1+$H$11-$H$13)^YEARFRAC(B992,B993,1)),"")</f>
        <v/>
      </c>
      <c r="I993" s="30" t="str">
        <f ca="1">IFERROR(IF(YEARFRAC($I$28,DATE(YEAR(I992),MONTH(I992)+1,1))&gt;$H$17,"",DATE(YEAR(I992),MONTH(I992)+1,1)),"")</f>
        <v/>
      </c>
      <c r="J993" s="33" t="str">
        <f ca="1">IF(I993&lt;&gt;"",(J992-K992)*(1+($H$12-$H$13)/12),"")</f>
        <v/>
      </c>
      <c r="K993" s="33" t="str">
        <f ca="1">IF(J993&lt;&gt;"",-PMT(($H$12-$H$13)/12,12*$H$17,$J$28,0,1),"")</f>
        <v/>
      </c>
      <c r="L993" s="33" t="str">
        <f ca="1">IF(K993&lt;&gt;"",J993*$H$13/12,"")</f>
        <v/>
      </c>
    </row>
    <row r="994" spans="2:12" x14ac:dyDescent="0.3">
      <c r="B994" s="30" t="str">
        <f ca="1">IFERROR(IF(YEARFRAC($B$28,IF(DATE(YEAR(B993),MONTH(B993),15)&gt;B993,DATE(YEAR(B993),MONTH(B993),15),DATE(YEAR(B993),MONTH(B993)+1,1)))&gt;$H$16,"",IF(DATE(YEAR(B993),MONTH(B993),15)&gt;B993,DATE(YEAR(B993),MONTH(B993),15),DATE(YEAR(B993),MONTH(B993)+1,1))),"")</f>
        <v/>
      </c>
      <c r="C994" s="33" t="str">
        <f ca="1">IF(B994&lt;&gt;"",IF(AND(MONTH(B994)=1,DAY(B994)=1),C993*(1+$H$10),C993),"")</f>
        <v/>
      </c>
      <c r="D994" s="33" t="str">
        <f ca="1">IF(C994&lt;&gt;"",C994*$H$8/24,"")</f>
        <v/>
      </c>
      <c r="E994" s="33" t="str">
        <f ca="1">IF(D994&lt;&gt;"",C994*$H$9/24,"")</f>
        <v/>
      </c>
      <c r="F994" s="33" t="str">
        <f ca="1">IF(E994&lt;&gt;"",F993*(1+$H$11-$H$13)^YEARFRAC(B993,B994,1)+D994+E994,"")</f>
        <v/>
      </c>
      <c r="G994" s="33" t="str">
        <f ca="1">IF(E994&lt;&gt;"",F993*((1+$H$11)^YEARFRAC(B993,B994,1)-(1+$H$11-$H$13)^YEARFRAC(B993,B994,1)),"")</f>
        <v/>
      </c>
      <c r="I994" s="30" t="str">
        <f ca="1">IFERROR(IF(YEARFRAC($I$28,DATE(YEAR(I993),MONTH(I993)+1,1))&gt;$H$17,"",DATE(YEAR(I993),MONTH(I993)+1,1)),"")</f>
        <v/>
      </c>
      <c r="J994" s="33" t="str">
        <f ca="1">IF(I994&lt;&gt;"",(J993-K993)*(1+($H$12-$H$13)/12),"")</f>
        <v/>
      </c>
      <c r="K994" s="33" t="str">
        <f ca="1">IF(J994&lt;&gt;"",-PMT(($H$12-$H$13)/12,12*$H$17,$J$28,0,1),"")</f>
        <v/>
      </c>
      <c r="L994" s="33" t="str">
        <f ca="1">IF(K994&lt;&gt;"",J994*$H$13/12,"")</f>
        <v/>
      </c>
    </row>
    <row r="995" spans="2:12" x14ac:dyDescent="0.3">
      <c r="B995" s="30" t="str">
        <f ca="1">IFERROR(IF(YEARFRAC($B$28,IF(DATE(YEAR(B994),MONTH(B994),15)&gt;B994,DATE(YEAR(B994),MONTH(B994),15),DATE(YEAR(B994),MONTH(B994)+1,1)))&gt;$H$16,"",IF(DATE(YEAR(B994),MONTH(B994),15)&gt;B994,DATE(YEAR(B994),MONTH(B994),15),DATE(YEAR(B994),MONTH(B994)+1,1))),"")</f>
        <v/>
      </c>
      <c r="C995" s="33" t="str">
        <f ca="1">IF(B995&lt;&gt;"",IF(AND(MONTH(B995)=1,DAY(B995)=1),C994*(1+$H$10),C994),"")</f>
        <v/>
      </c>
      <c r="D995" s="33" t="str">
        <f ca="1">IF(C995&lt;&gt;"",C995*$H$8/24,"")</f>
        <v/>
      </c>
      <c r="E995" s="33" t="str">
        <f ca="1">IF(D995&lt;&gt;"",C995*$H$9/24,"")</f>
        <v/>
      </c>
      <c r="F995" s="33" t="str">
        <f ca="1">IF(E995&lt;&gt;"",F994*(1+$H$11-$H$13)^YEARFRAC(B994,B995,1)+D995+E995,"")</f>
        <v/>
      </c>
      <c r="G995" s="33" t="str">
        <f ca="1">IF(E995&lt;&gt;"",F994*((1+$H$11)^YEARFRAC(B994,B995,1)-(1+$H$11-$H$13)^YEARFRAC(B994,B995,1)),"")</f>
        <v/>
      </c>
      <c r="I995" s="30" t="str">
        <f ca="1">IFERROR(IF(YEARFRAC($I$28,DATE(YEAR(I994),MONTH(I994)+1,1))&gt;$H$17,"",DATE(YEAR(I994),MONTH(I994)+1,1)),"")</f>
        <v/>
      </c>
      <c r="J995" s="33" t="str">
        <f ca="1">IF(I995&lt;&gt;"",(J994-K994)*(1+($H$12-$H$13)/12),"")</f>
        <v/>
      </c>
      <c r="K995" s="33" t="str">
        <f ca="1">IF(J995&lt;&gt;"",-PMT(($H$12-$H$13)/12,12*$H$17,$J$28,0,1),"")</f>
        <v/>
      </c>
      <c r="L995" s="33" t="str">
        <f ca="1">IF(K995&lt;&gt;"",J995*$H$13/12,"")</f>
        <v/>
      </c>
    </row>
    <row r="996" spans="2:12" x14ac:dyDescent="0.3">
      <c r="B996" s="30" t="str">
        <f ca="1">IFERROR(IF(YEARFRAC($B$28,IF(DATE(YEAR(B995),MONTH(B995),15)&gt;B995,DATE(YEAR(B995),MONTH(B995),15),DATE(YEAR(B995),MONTH(B995)+1,1)))&gt;$H$16,"",IF(DATE(YEAR(B995),MONTH(B995),15)&gt;B995,DATE(YEAR(B995),MONTH(B995),15),DATE(YEAR(B995),MONTH(B995)+1,1))),"")</f>
        <v/>
      </c>
      <c r="C996" s="33" t="str">
        <f ca="1">IF(B996&lt;&gt;"",IF(AND(MONTH(B996)=1,DAY(B996)=1),C995*(1+$H$10),C995),"")</f>
        <v/>
      </c>
      <c r="D996" s="33" t="str">
        <f ca="1">IF(C996&lt;&gt;"",C996*$H$8/24,"")</f>
        <v/>
      </c>
      <c r="E996" s="33" t="str">
        <f ca="1">IF(D996&lt;&gt;"",C996*$H$9/24,"")</f>
        <v/>
      </c>
      <c r="F996" s="33" t="str">
        <f ca="1">IF(E996&lt;&gt;"",F995*(1+$H$11-$H$13)^YEARFRAC(B995,B996,1)+D996+E996,"")</f>
        <v/>
      </c>
      <c r="G996" s="33" t="str">
        <f ca="1">IF(E996&lt;&gt;"",F995*((1+$H$11)^YEARFRAC(B995,B996,1)-(1+$H$11-$H$13)^YEARFRAC(B995,B996,1)),"")</f>
        <v/>
      </c>
      <c r="I996" s="30" t="str">
        <f ca="1">IFERROR(IF(YEARFRAC($I$28,DATE(YEAR(I995),MONTH(I995)+1,1))&gt;$H$17,"",DATE(YEAR(I995),MONTH(I995)+1,1)),"")</f>
        <v/>
      </c>
      <c r="J996" s="33" t="str">
        <f ca="1">IF(I996&lt;&gt;"",(J995-K995)*(1+($H$12-$H$13)/12),"")</f>
        <v/>
      </c>
      <c r="K996" s="33" t="str">
        <f ca="1">IF(J996&lt;&gt;"",-PMT(($H$12-$H$13)/12,12*$H$17,$J$28,0,1),"")</f>
        <v/>
      </c>
      <c r="L996" s="33" t="str">
        <f ca="1">IF(K996&lt;&gt;"",J996*$H$13/12,"")</f>
        <v/>
      </c>
    </row>
    <row r="997" spans="2:12" x14ac:dyDescent="0.3">
      <c r="B997" s="30" t="str">
        <f ca="1">IFERROR(IF(YEARFRAC($B$28,IF(DATE(YEAR(B996),MONTH(B996),15)&gt;B996,DATE(YEAR(B996),MONTH(B996),15),DATE(YEAR(B996),MONTH(B996)+1,1)))&gt;$H$16,"",IF(DATE(YEAR(B996),MONTH(B996),15)&gt;B996,DATE(YEAR(B996),MONTH(B996),15),DATE(YEAR(B996),MONTH(B996)+1,1))),"")</f>
        <v/>
      </c>
      <c r="C997" s="33" t="str">
        <f ca="1">IF(B997&lt;&gt;"",IF(AND(MONTH(B997)=1,DAY(B997)=1),C996*(1+$H$10),C996),"")</f>
        <v/>
      </c>
      <c r="D997" s="33" t="str">
        <f ca="1">IF(C997&lt;&gt;"",C997*$H$8/24,"")</f>
        <v/>
      </c>
      <c r="E997" s="33" t="str">
        <f ca="1">IF(D997&lt;&gt;"",C997*$H$9/24,"")</f>
        <v/>
      </c>
      <c r="F997" s="33" t="str">
        <f ca="1">IF(E997&lt;&gt;"",F996*(1+$H$11-$H$13)^YEARFRAC(B996,B997,1)+D997+E997,"")</f>
        <v/>
      </c>
      <c r="G997" s="33" t="str">
        <f ca="1">IF(E997&lt;&gt;"",F996*((1+$H$11)^YEARFRAC(B996,B997,1)-(1+$H$11-$H$13)^YEARFRAC(B996,B997,1)),"")</f>
        <v/>
      </c>
      <c r="I997" s="30" t="str">
        <f ca="1">IFERROR(IF(YEARFRAC($I$28,DATE(YEAR(I996),MONTH(I996)+1,1))&gt;$H$17,"",DATE(YEAR(I996),MONTH(I996)+1,1)),"")</f>
        <v/>
      </c>
      <c r="J997" s="33" t="str">
        <f ca="1">IF(I997&lt;&gt;"",(J996-K996)*(1+($H$12-$H$13)/12),"")</f>
        <v/>
      </c>
      <c r="K997" s="33" t="str">
        <f ca="1">IF(J997&lt;&gt;"",-PMT(($H$12-$H$13)/12,12*$H$17,$J$28,0,1),"")</f>
        <v/>
      </c>
      <c r="L997" s="33" t="str">
        <f ca="1">IF(K997&lt;&gt;"",J997*$H$13/12,"")</f>
        <v/>
      </c>
    </row>
    <row r="998" spans="2:12" x14ac:dyDescent="0.3">
      <c r="B998" s="30" t="str">
        <f ca="1">IFERROR(IF(YEARFRAC($B$28,IF(DATE(YEAR(B997),MONTH(B997),15)&gt;B997,DATE(YEAR(B997),MONTH(B997),15),DATE(YEAR(B997),MONTH(B997)+1,1)))&gt;$H$16,"",IF(DATE(YEAR(B997),MONTH(B997),15)&gt;B997,DATE(YEAR(B997),MONTH(B997),15),DATE(YEAR(B997),MONTH(B997)+1,1))),"")</f>
        <v/>
      </c>
      <c r="C998" s="33" t="str">
        <f ca="1">IF(B998&lt;&gt;"",IF(AND(MONTH(B998)=1,DAY(B998)=1),C997*(1+$H$10),C997),"")</f>
        <v/>
      </c>
      <c r="D998" s="33" t="str">
        <f ca="1">IF(C998&lt;&gt;"",C998*$H$8/24,"")</f>
        <v/>
      </c>
      <c r="E998" s="33" t="str">
        <f ca="1">IF(D998&lt;&gt;"",C998*$H$9/24,"")</f>
        <v/>
      </c>
      <c r="F998" s="33" t="str">
        <f ca="1">IF(E998&lt;&gt;"",F997*(1+$H$11-$H$13)^YEARFRAC(B997,B998,1)+D998+E998,"")</f>
        <v/>
      </c>
      <c r="G998" s="33" t="str">
        <f ca="1">IF(E998&lt;&gt;"",F997*((1+$H$11)^YEARFRAC(B997,B998,1)-(1+$H$11-$H$13)^YEARFRAC(B997,B998,1)),"")</f>
        <v/>
      </c>
      <c r="I998" s="30" t="str">
        <f ca="1">IFERROR(IF(YEARFRAC($I$28,DATE(YEAR(I997),MONTH(I997)+1,1))&gt;$H$17,"",DATE(YEAR(I997),MONTH(I997)+1,1)),"")</f>
        <v/>
      </c>
      <c r="J998" s="33" t="str">
        <f ca="1">IF(I998&lt;&gt;"",(J997-K997)*(1+($H$12-$H$13)/12),"")</f>
        <v/>
      </c>
      <c r="K998" s="33" t="str">
        <f ca="1">IF(J998&lt;&gt;"",-PMT(($H$12-$H$13)/12,12*$H$17,$J$28,0,1),"")</f>
        <v/>
      </c>
      <c r="L998" s="33" t="str">
        <f ca="1">IF(K998&lt;&gt;"",J998*$H$13/12,"")</f>
        <v/>
      </c>
    </row>
    <row r="999" spans="2:12" x14ac:dyDescent="0.3">
      <c r="B999" s="30" t="str">
        <f ca="1">IFERROR(IF(YEARFRAC($B$28,IF(DATE(YEAR(B998),MONTH(B998),15)&gt;B998,DATE(YEAR(B998),MONTH(B998),15),DATE(YEAR(B998),MONTH(B998)+1,1)))&gt;$H$16,"",IF(DATE(YEAR(B998),MONTH(B998),15)&gt;B998,DATE(YEAR(B998),MONTH(B998),15),DATE(YEAR(B998),MONTH(B998)+1,1))),"")</f>
        <v/>
      </c>
      <c r="C999" s="33" t="str">
        <f ca="1">IF(B999&lt;&gt;"",IF(AND(MONTH(B999)=1,DAY(B999)=1),C998*(1+$H$10),C998),"")</f>
        <v/>
      </c>
      <c r="D999" s="33" t="str">
        <f ca="1">IF(C999&lt;&gt;"",C999*$H$8/24,"")</f>
        <v/>
      </c>
      <c r="E999" s="33" t="str">
        <f ca="1">IF(D999&lt;&gt;"",C999*$H$9/24,"")</f>
        <v/>
      </c>
      <c r="F999" s="33" t="str">
        <f ca="1">IF(E999&lt;&gt;"",F998*(1+$H$11-$H$13)^YEARFRAC(B998,B999,1)+D999+E999,"")</f>
        <v/>
      </c>
      <c r="G999" s="33" t="str">
        <f ca="1">IF(E999&lt;&gt;"",F998*((1+$H$11)^YEARFRAC(B998,B999,1)-(1+$H$11-$H$13)^YEARFRAC(B998,B999,1)),"")</f>
        <v/>
      </c>
      <c r="I999" s="30" t="str">
        <f ca="1">IFERROR(IF(YEARFRAC($I$28,DATE(YEAR(I998),MONTH(I998)+1,1))&gt;$H$17,"",DATE(YEAR(I998),MONTH(I998)+1,1)),"")</f>
        <v/>
      </c>
      <c r="J999" s="33" t="str">
        <f ca="1">IF(I999&lt;&gt;"",(J998-K998)*(1+($H$12-$H$13)/12),"")</f>
        <v/>
      </c>
      <c r="K999" s="33" t="str">
        <f ca="1">IF(J999&lt;&gt;"",-PMT(($H$12-$H$13)/12,12*$H$17,$J$28,0,1),"")</f>
        <v/>
      </c>
      <c r="L999" s="33" t="str">
        <f ca="1">IF(K999&lt;&gt;"",J999*$H$13/12,"")</f>
        <v/>
      </c>
    </row>
    <row r="1000" spans="2:12" x14ac:dyDescent="0.3">
      <c r="B1000" s="30" t="str">
        <f ca="1">IFERROR(IF(YEARFRAC($B$28,IF(DATE(YEAR(B999),MONTH(B999),15)&gt;B999,DATE(YEAR(B999),MONTH(B999),15),DATE(YEAR(B999),MONTH(B999)+1,1)))&gt;$H$16,"",IF(DATE(YEAR(B999),MONTH(B999),15)&gt;B999,DATE(YEAR(B999),MONTH(B999),15),DATE(YEAR(B999),MONTH(B999)+1,1))),"")</f>
        <v/>
      </c>
      <c r="C1000" s="33" t="str">
        <f ca="1">IF(B1000&lt;&gt;"",IF(AND(MONTH(B1000)=1,DAY(B1000)=1),C999*(1+$H$10),C999),"")</f>
        <v/>
      </c>
      <c r="D1000" s="33" t="str">
        <f ca="1">IF(C1000&lt;&gt;"",C1000*$H$8/24,"")</f>
        <v/>
      </c>
      <c r="E1000" s="33" t="str">
        <f ca="1">IF(D1000&lt;&gt;"",C1000*$H$9/24,"")</f>
        <v/>
      </c>
      <c r="F1000" s="33" t="str">
        <f ca="1">IF(E1000&lt;&gt;"",F999*(1+$H$11-$H$13)^YEARFRAC(B999,B1000,1)+D1000+E1000,"")</f>
        <v/>
      </c>
      <c r="G1000" s="33" t="str">
        <f ca="1">IF(E1000&lt;&gt;"",F999*((1+$H$11)^YEARFRAC(B999,B1000,1)-(1+$H$11-$H$13)^YEARFRAC(B999,B1000,1)),"")</f>
        <v/>
      </c>
      <c r="I1000" s="30" t="str">
        <f ca="1">IFERROR(IF(YEARFRAC($I$28,DATE(YEAR(I999),MONTH(I999)+1,1))&gt;$H$17,"",DATE(YEAR(I999),MONTH(I999)+1,1)),"")</f>
        <v/>
      </c>
      <c r="J1000" s="33" t="str">
        <f ca="1">IF(I1000&lt;&gt;"",(J999-K999)*(1+($H$12-$H$13)/12),"")</f>
        <v/>
      </c>
      <c r="K1000" s="33" t="str">
        <f ca="1">IF(J1000&lt;&gt;"",-PMT(($H$12-$H$13)/12,12*$H$17,$J$28,0,1),"")</f>
        <v/>
      </c>
      <c r="L1000" s="33" t="str">
        <f ca="1">IF(K1000&lt;&gt;"",J1000*$H$13/12,"")</f>
        <v/>
      </c>
    </row>
    <row r="1001" spans="2:12" x14ac:dyDescent="0.3">
      <c r="B1001" s="30" t="str">
        <f ca="1">IFERROR(IF(YEARFRAC($B$28,IF(DATE(YEAR(B1000),MONTH(B1000),15)&gt;B1000,DATE(YEAR(B1000),MONTH(B1000),15),DATE(YEAR(B1000),MONTH(B1000)+1,1)))&gt;$H$16,"",IF(DATE(YEAR(B1000),MONTH(B1000),15)&gt;B1000,DATE(YEAR(B1000),MONTH(B1000),15),DATE(YEAR(B1000),MONTH(B1000)+1,1))),"")</f>
        <v/>
      </c>
      <c r="C1001" s="33" t="str">
        <f ca="1">IF(B1001&lt;&gt;"",IF(AND(MONTH(B1001)=1,DAY(B1001)=1),C1000*(1+$H$10),C1000),"")</f>
        <v/>
      </c>
      <c r="D1001" s="33" t="str">
        <f ca="1">IF(C1001&lt;&gt;"",C1001*$H$8/24,"")</f>
        <v/>
      </c>
      <c r="E1001" s="33" t="str">
        <f ca="1">IF(D1001&lt;&gt;"",C1001*$H$9/24,"")</f>
        <v/>
      </c>
      <c r="F1001" s="33" t="str">
        <f ca="1">IF(E1001&lt;&gt;"",F1000*(1+$H$11-$H$13)^YEARFRAC(B1000,B1001,1)+D1001+E1001,"")</f>
        <v/>
      </c>
      <c r="G1001" s="33" t="str">
        <f ca="1">IF(E1001&lt;&gt;"",F1000*((1+$H$11)^YEARFRAC(B1000,B1001,1)-(1+$H$11-$H$13)^YEARFRAC(B1000,B1001,1)),"")</f>
        <v/>
      </c>
      <c r="I1001" s="30" t="str">
        <f ca="1">IFERROR(IF(YEARFRAC($I$28,DATE(YEAR(I1000),MONTH(I1000)+1,1))&gt;$H$17,"",DATE(YEAR(I1000),MONTH(I1000)+1,1)),"")</f>
        <v/>
      </c>
      <c r="J1001" s="33" t="str">
        <f ca="1">IF(I1001&lt;&gt;"",(J1000-K1000)*(1+($H$12-$H$13)/12),"")</f>
        <v/>
      </c>
      <c r="K1001" s="33" t="str">
        <f ca="1">IF(J1001&lt;&gt;"",-PMT(($H$12-$H$13)/12,12*$H$17,$J$28,0,1),"")</f>
        <v/>
      </c>
      <c r="L1001" s="33" t="str">
        <f ca="1">IF(K1001&lt;&gt;"",J1001*$H$13/12,"")</f>
        <v/>
      </c>
    </row>
    <row r="1002" spans="2:12" x14ac:dyDescent="0.3">
      <c r="B1002" s="30" t="str">
        <f ca="1">IFERROR(IF(YEARFRAC($B$28,IF(DATE(YEAR(B1001),MONTH(B1001),15)&gt;B1001,DATE(YEAR(B1001),MONTH(B1001),15),DATE(YEAR(B1001),MONTH(B1001)+1,1)))&gt;$H$16,"",IF(DATE(YEAR(B1001),MONTH(B1001),15)&gt;B1001,DATE(YEAR(B1001),MONTH(B1001),15),DATE(YEAR(B1001),MONTH(B1001)+1,1))),"")</f>
        <v/>
      </c>
      <c r="C1002" s="33" t="str">
        <f ca="1">IF(B1002&lt;&gt;"",IF(AND(MONTH(B1002)=1,DAY(B1002)=1),C1001*(1+$H$10),C1001),"")</f>
        <v/>
      </c>
      <c r="D1002" s="33" t="str">
        <f ca="1">IF(C1002&lt;&gt;"",C1002*$H$8/24,"")</f>
        <v/>
      </c>
      <c r="E1002" s="33" t="str">
        <f ca="1">IF(D1002&lt;&gt;"",C1002*$H$9/24,"")</f>
        <v/>
      </c>
      <c r="F1002" s="33" t="str">
        <f ca="1">IF(E1002&lt;&gt;"",F1001*(1+$H$11-$H$13)^YEARFRAC(B1001,B1002,1)+D1002+E1002,"")</f>
        <v/>
      </c>
      <c r="G1002" s="33" t="str">
        <f ca="1">IF(E1002&lt;&gt;"",F1001*((1+$H$11)^YEARFRAC(B1001,B1002,1)-(1+$H$11-$H$13)^YEARFRAC(B1001,B1002,1)),"")</f>
        <v/>
      </c>
      <c r="I1002" s="30" t="str">
        <f ca="1">IFERROR(IF(YEARFRAC($I$28,DATE(YEAR(I1001),MONTH(I1001)+1,1))&gt;$H$17,"",DATE(YEAR(I1001),MONTH(I1001)+1,1)),"")</f>
        <v/>
      </c>
      <c r="J1002" s="33" t="str">
        <f ca="1">IF(I1002&lt;&gt;"",(J1001-K1001)*(1+($H$12-$H$13)/12),"")</f>
        <v/>
      </c>
      <c r="K1002" s="33" t="str">
        <f ca="1">IF(J1002&lt;&gt;"",-PMT(($H$12-$H$13)/12,12*$H$17,$J$28,0,1),"")</f>
        <v/>
      </c>
      <c r="L1002" s="33" t="str">
        <f ca="1">IF(K1002&lt;&gt;"",J1002*$H$13/12,"")</f>
        <v/>
      </c>
    </row>
    <row r="1003" spans="2:12" x14ac:dyDescent="0.3">
      <c r="B1003" s="30" t="str">
        <f ca="1">IFERROR(IF(YEARFRAC($B$28,IF(DATE(YEAR(B1002),MONTH(B1002),15)&gt;B1002,DATE(YEAR(B1002),MONTH(B1002),15),DATE(YEAR(B1002),MONTH(B1002)+1,1)))&gt;$H$16,"",IF(DATE(YEAR(B1002),MONTH(B1002),15)&gt;B1002,DATE(YEAR(B1002),MONTH(B1002),15),DATE(YEAR(B1002),MONTH(B1002)+1,1))),"")</f>
        <v/>
      </c>
      <c r="C1003" s="33" t="str">
        <f ca="1">IF(B1003&lt;&gt;"",IF(AND(MONTH(B1003)=1,DAY(B1003)=1),C1002*(1+$H$10),C1002),"")</f>
        <v/>
      </c>
      <c r="D1003" s="33" t="str">
        <f ca="1">IF(C1003&lt;&gt;"",C1003*$H$8/24,"")</f>
        <v/>
      </c>
      <c r="E1003" s="33" t="str">
        <f ca="1">IF(D1003&lt;&gt;"",C1003*$H$9/24,"")</f>
        <v/>
      </c>
      <c r="F1003" s="33" t="str">
        <f ca="1">IF(E1003&lt;&gt;"",F1002*(1+$H$11-$H$13)^YEARFRAC(B1002,B1003,1)+D1003+E1003,"")</f>
        <v/>
      </c>
      <c r="G1003" s="33" t="str">
        <f ca="1">IF(E1003&lt;&gt;"",F1002*((1+$H$11)^YEARFRAC(B1002,B1003,1)-(1+$H$11-$H$13)^YEARFRAC(B1002,B1003,1)),"")</f>
        <v/>
      </c>
      <c r="I1003" s="30" t="str">
        <f ca="1">IFERROR(IF(YEARFRAC($I$28,DATE(YEAR(I1002),MONTH(I1002)+1,1))&gt;$H$17,"",DATE(YEAR(I1002),MONTH(I1002)+1,1)),"")</f>
        <v/>
      </c>
      <c r="J1003" s="33" t="str">
        <f ca="1">IF(I1003&lt;&gt;"",(J1002-K1002)*(1+($H$12-$H$13)/12),"")</f>
        <v/>
      </c>
      <c r="K1003" s="33" t="str">
        <f ca="1">IF(J1003&lt;&gt;"",-PMT(($H$12-$H$13)/12,12*$H$17,$J$28,0,1),"")</f>
        <v/>
      </c>
      <c r="L1003" s="33" t="str">
        <f ca="1">IF(K1003&lt;&gt;"",J1003*$H$13/12,"")</f>
        <v/>
      </c>
    </row>
    <row r="1004" spans="2:12" x14ac:dyDescent="0.3">
      <c r="B1004" s="30" t="str">
        <f ca="1">IFERROR(IF(YEARFRAC($B$28,IF(DATE(YEAR(B1003),MONTH(B1003),15)&gt;B1003,DATE(YEAR(B1003),MONTH(B1003),15),DATE(YEAR(B1003),MONTH(B1003)+1,1)))&gt;$H$16,"",IF(DATE(YEAR(B1003),MONTH(B1003),15)&gt;B1003,DATE(YEAR(B1003),MONTH(B1003),15),DATE(YEAR(B1003),MONTH(B1003)+1,1))),"")</f>
        <v/>
      </c>
      <c r="C1004" s="33" t="str">
        <f ca="1">IF(B1004&lt;&gt;"",IF(AND(MONTH(B1004)=1,DAY(B1004)=1),C1003*(1+$H$10),C1003),"")</f>
        <v/>
      </c>
      <c r="D1004" s="33" t="str">
        <f ca="1">IF(C1004&lt;&gt;"",C1004*$H$8/24,"")</f>
        <v/>
      </c>
      <c r="E1004" s="33" t="str">
        <f ca="1">IF(D1004&lt;&gt;"",C1004*$H$9/24,"")</f>
        <v/>
      </c>
      <c r="F1004" s="33" t="str">
        <f ca="1">IF(E1004&lt;&gt;"",F1003*(1+$H$11-$H$13)^YEARFRAC(B1003,B1004,1)+D1004+E1004,"")</f>
        <v/>
      </c>
      <c r="G1004" s="33" t="str">
        <f ca="1">IF(E1004&lt;&gt;"",F1003*((1+$H$11)^YEARFRAC(B1003,B1004,1)-(1+$H$11-$H$13)^YEARFRAC(B1003,B1004,1)),"")</f>
        <v/>
      </c>
      <c r="I1004" s="30" t="str">
        <f ca="1">IFERROR(IF(YEARFRAC($I$28,DATE(YEAR(I1003),MONTH(I1003)+1,1))&gt;$H$17,"",DATE(YEAR(I1003),MONTH(I1003)+1,1)),"")</f>
        <v/>
      </c>
      <c r="J1004" s="33" t="str">
        <f ca="1">IF(I1004&lt;&gt;"",(J1003-K1003)*(1+($H$12-$H$13)/12),"")</f>
        <v/>
      </c>
      <c r="K1004" s="33" t="str">
        <f ca="1">IF(J1004&lt;&gt;"",-PMT(($H$12-$H$13)/12,12*$H$17,$J$28,0,1),"")</f>
        <v/>
      </c>
      <c r="L1004" s="33" t="str">
        <f ca="1">IF(K1004&lt;&gt;"",J1004*$H$13/12,"")</f>
        <v/>
      </c>
    </row>
    <row r="1005" spans="2:12" x14ac:dyDescent="0.3">
      <c r="B1005" s="30" t="str">
        <f ca="1">IFERROR(IF(YEARFRAC($B$28,IF(DATE(YEAR(B1004),MONTH(B1004),15)&gt;B1004,DATE(YEAR(B1004),MONTH(B1004),15),DATE(YEAR(B1004),MONTH(B1004)+1,1)))&gt;$H$16,"",IF(DATE(YEAR(B1004),MONTH(B1004),15)&gt;B1004,DATE(YEAR(B1004),MONTH(B1004),15),DATE(YEAR(B1004),MONTH(B1004)+1,1))),"")</f>
        <v/>
      </c>
      <c r="C1005" s="33" t="str">
        <f ca="1">IF(B1005&lt;&gt;"",IF(AND(MONTH(B1005)=1,DAY(B1005)=1),C1004*(1+$H$10),C1004),"")</f>
        <v/>
      </c>
      <c r="D1005" s="33" t="str">
        <f ca="1">IF(C1005&lt;&gt;"",C1005*$H$8/24,"")</f>
        <v/>
      </c>
      <c r="E1005" s="33" t="str">
        <f ca="1">IF(D1005&lt;&gt;"",C1005*$H$9/24,"")</f>
        <v/>
      </c>
      <c r="F1005" s="33" t="str">
        <f ca="1">IF(E1005&lt;&gt;"",F1004*(1+$H$11-$H$13)^YEARFRAC(B1004,B1005,1)+D1005+E1005,"")</f>
        <v/>
      </c>
      <c r="G1005" s="33" t="str">
        <f ca="1">IF(E1005&lt;&gt;"",F1004*((1+$H$11)^YEARFRAC(B1004,B1005,1)-(1+$H$11-$H$13)^YEARFRAC(B1004,B1005,1)),"")</f>
        <v/>
      </c>
      <c r="I1005" s="30" t="str">
        <f ca="1">IFERROR(IF(YEARFRAC($I$28,DATE(YEAR(I1004),MONTH(I1004)+1,1))&gt;$H$17,"",DATE(YEAR(I1004),MONTH(I1004)+1,1)),"")</f>
        <v/>
      </c>
      <c r="J1005" s="33" t="str">
        <f ca="1">IF(I1005&lt;&gt;"",(J1004-K1004)*(1+($H$12-$H$13)/12),"")</f>
        <v/>
      </c>
      <c r="K1005" s="33" t="str">
        <f ca="1">IF(J1005&lt;&gt;"",-PMT(($H$12-$H$13)/12,12*$H$17,$J$28,0,1),"")</f>
        <v/>
      </c>
      <c r="L1005" s="33" t="str">
        <f ca="1">IF(K1005&lt;&gt;"",J1005*$H$13/12,"")</f>
        <v/>
      </c>
    </row>
    <row r="1006" spans="2:12" x14ac:dyDescent="0.3">
      <c r="B1006" s="30" t="str">
        <f ca="1">IFERROR(IF(YEARFRAC($B$28,IF(DATE(YEAR(B1005),MONTH(B1005),15)&gt;B1005,DATE(YEAR(B1005),MONTH(B1005),15),DATE(YEAR(B1005),MONTH(B1005)+1,1)))&gt;$H$16,"",IF(DATE(YEAR(B1005),MONTH(B1005),15)&gt;B1005,DATE(YEAR(B1005),MONTH(B1005),15),DATE(YEAR(B1005),MONTH(B1005)+1,1))),"")</f>
        <v/>
      </c>
      <c r="C1006" s="33" t="str">
        <f ca="1">IF(B1006&lt;&gt;"",IF(AND(MONTH(B1006)=1,DAY(B1006)=1),C1005*(1+$H$10),C1005),"")</f>
        <v/>
      </c>
      <c r="D1006" s="33" t="str">
        <f ca="1">IF(C1006&lt;&gt;"",C1006*$H$8/24,"")</f>
        <v/>
      </c>
      <c r="E1006" s="33" t="str">
        <f ca="1">IF(D1006&lt;&gt;"",C1006*$H$9/24,"")</f>
        <v/>
      </c>
      <c r="F1006" s="33" t="str">
        <f ca="1">IF(E1006&lt;&gt;"",F1005*(1+$H$11-$H$13)^YEARFRAC(B1005,B1006,1)+D1006+E1006,"")</f>
        <v/>
      </c>
      <c r="G1006" s="33" t="str">
        <f ca="1">IF(E1006&lt;&gt;"",F1005*((1+$H$11)^YEARFRAC(B1005,B1006,1)-(1+$H$11-$H$13)^YEARFRAC(B1005,B1006,1)),"")</f>
        <v/>
      </c>
      <c r="I1006" s="30" t="str">
        <f ca="1">IFERROR(IF(YEARFRAC($I$28,DATE(YEAR(I1005),MONTH(I1005)+1,1))&gt;$H$17,"",DATE(YEAR(I1005),MONTH(I1005)+1,1)),"")</f>
        <v/>
      </c>
      <c r="J1006" s="33" t="str">
        <f ca="1">IF(I1006&lt;&gt;"",(J1005-K1005)*(1+($H$12-$H$13)/12),"")</f>
        <v/>
      </c>
      <c r="K1006" s="33" t="str">
        <f ca="1">IF(J1006&lt;&gt;"",-PMT(($H$12-$H$13)/12,12*$H$17,$J$28,0,1),"")</f>
        <v/>
      </c>
      <c r="L1006" s="33" t="str">
        <f ca="1">IF(K1006&lt;&gt;"",J1006*$H$13/12,"")</f>
        <v/>
      </c>
    </row>
    <row r="1007" spans="2:12" x14ac:dyDescent="0.3">
      <c r="B1007" s="30" t="str">
        <f ca="1">IFERROR(IF(YEARFRAC($B$28,IF(DATE(YEAR(B1006),MONTH(B1006),15)&gt;B1006,DATE(YEAR(B1006),MONTH(B1006),15),DATE(YEAR(B1006),MONTH(B1006)+1,1)))&gt;$H$16,"",IF(DATE(YEAR(B1006),MONTH(B1006),15)&gt;B1006,DATE(YEAR(B1006),MONTH(B1006),15),DATE(YEAR(B1006),MONTH(B1006)+1,1))),"")</f>
        <v/>
      </c>
      <c r="C1007" s="33" t="str">
        <f ca="1">IF(B1007&lt;&gt;"",IF(AND(MONTH(B1007)=1,DAY(B1007)=1),C1006*(1+$H$10),C1006),"")</f>
        <v/>
      </c>
      <c r="D1007" s="33" t="str">
        <f ca="1">IF(C1007&lt;&gt;"",C1007*$H$8/24,"")</f>
        <v/>
      </c>
      <c r="E1007" s="33" t="str">
        <f ca="1">IF(D1007&lt;&gt;"",C1007*$H$9/24,"")</f>
        <v/>
      </c>
      <c r="F1007" s="33" t="str">
        <f ca="1">IF(E1007&lt;&gt;"",F1006*(1+$H$11-$H$13)^YEARFRAC(B1006,B1007,1)+D1007+E1007,"")</f>
        <v/>
      </c>
      <c r="G1007" s="33" t="str">
        <f ca="1">IF(E1007&lt;&gt;"",F1006*((1+$H$11)^YEARFRAC(B1006,B1007,1)-(1+$H$11-$H$13)^YEARFRAC(B1006,B1007,1)),"")</f>
        <v/>
      </c>
      <c r="I1007" s="30" t="str">
        <f ca="1">IFERROR(IF(YEARFRAC($I$28,DATE(YEAR(I1006),MONTH(I1006)+1,1))&gt;$H$17,"",DATE(YEAR(I1006),MONTH(I1006)+1,1)),"")</f>
        <v/>
      </c>
      <c r="J1007" s="33" t="str">
        <f ca="1">IF(I1007&lt;&gt;"",(J1006-K1006)*(1+($H$12-$H$13)/12),"")</f>
        <v/>
      </c>
      <c r="K1007" s="33" t="str">
        <f ca="1">IF(J1007&lt;&gt;"",-PMT(($H$12-$H$13)/12,12*$H$17,$J$28,0,1),"")</f>
        <v/>
      </c>
      <c r="L1007" s="33" t="str">
        <f ca="1">IF(K1007&lt;&gt;"",J1007*$H$13/12,"")</f>
        <v/>
      </c>
    </row>
    <row r="1008" spans="2:12" x14ac:dyDescent="0.3">
      <c r="B1008" s="30" t="str">
        <f ca="1">IFERROR(IF(YEARFRAC($B$28,IF(DATE(YEAR(B1007),MONTH(B1007),15)&gt;B1007,DATE(YEAR(B1007),MONTH(B1007),15),DATE(YEAR(B1007),MONTH(B1007)+1,1)))&gt;$H$16,"",IF(DATE(YEAR(B1007),MONTH(B1007),15)&gt;B1007,DATE(YEAR(B1007),MONTH(B1007),15),DATE(YEAR(B1007),MONTH(B1007)+1,1))),"")</f>
        <v/>
      </c>
      <c r="C1008" s="33" t="str">
        <f ca="1">IF(B1008&lt;&gt;"",IF(AND(MONTH(B1008)=1,DAY(B1008)=1),C1007*(1+$H$10),C1007),"")</f>
        <v/>
      </c>
      <c r="D1008" s="33" t="str">
        <f ca="1">IF(C1008&lt;&gt;"",C1008*$H$8/24,"")</f>
        <v/>
      </c>
      <c r="E1008" s="33" t="str">
        <f ca="1">IF(D1008&lt;&gt;"",C1008*$H$9/24,"")</f>
        <v/>
      </c>
      <c r="F1008" s="33" t="str">
        <f ca="1">IF(E1008&lt;&gt;"",F1007*(1+$H$11-$H$13)^YEARFRAC(B1007,B1008,1)+D1008+E1008,"")</f>
        <v/>
      </c>
      <c r="G1008" s="33" t="str">
        <f ca="1">IF(E1008&lt;&gt;"",F1007*((1+$H$11)^YEARFRAC(B1007,B1008,1)-(1+$H$11-$H$13)^YEARFRAC(B1007,B1008,1)),"")</f>
        <v/>
      </c>
      <c r="I1008" s="30" t="str">
        <f ca="1">IFERROR(IF(YEARFRAC($I$28,DATE(YEAR(I1007),MONTH(I1007)+1,1))&gt;$H$17,"",DATE(YEAR(I1007),MONTH(I1007)+1,1)),"")</f>
        <v/>
      </c>
      <c r="J1008" s="33" t="str">
        <f ca="1">IF(I1008&lt;&gt;"",(J1007-K1007)*(1+($H$12-$H$13)/12),"")</f>
        <v/>
      </c>
      <c r="K1008" s="33" t="str">
        <f ca="1">IF(J1008&lt;&gt;"",-PMT(($H$12-$H$13)/12,12*$H$17,$J$28,0,1),"")</f>
        <v/>
      </c>
      <c r="L1008" s="33" t="str">
        <f ca="1">IF(K1008&lt;&gt;"",J1008*$H$13/12,"")</f>
        <v/>
      </c>
    </row>
    <row r="1009" spans="2:12" x14ac:dyDescent="0.3">
      <c r="B1009" s="30" t="str">
        <f ca="1">IFERROR(IF(YEARFRAC($B$28,IF(DATE(YEAR(B1008),MONTH(B1008),15)&gt;B1008,DATE(YEAR(B1008),MONTH(B1008),15),DATE(YEAR(B1008),MONTH(B1008)+1,1)))&gt;$H$16,"",IF(DATE(YEAR(B1008),MONTH(B1008),15)&gt;B1008,DATE(YEAR(B1008),MONTH(B1008),15),DATE(YEAR(B1008),MONTH(B1008)+1,1))),"")</f>
        <v/>
      </c>
      <c r="C1009" s="33" t="str">
        <f ca="1">IF(B1009&lt;&gt;"",IF(AND(MONTH(B1009)=1,DAY(B1009)=1),C1008*(1+$H$10),C1008),"")</f>
        <v/>
      </c>
      <c r="D1009" s="33" t="str">
        <f ca="1">IF(C1009&lt;&gt;"",C1009*$H$8/24,"")</f>
        <v/>
      </c>
      <c r="E1009" s="33" t="str">
        <f ca="1">IF(D1009&lt;&gt;"",C1009*$H$9/24,"")</f>
        <v/>
      </c>
      <c r="F1009" s="33" t="str">
        <f ca="1">IF(E1009&lt;&gt;"",F1008*(1+$H$11-$H$13)^YEARFRAC(B1008,B1009,1)+D1009+E1009,"")</f>
        <v/>
      </c>
      <c r="G1009" s="33" t="str">
        <f ca="1">IF(E1009&lt;&gt;"",F1008*((1+$H$11)^YEARFRAC(B1008,B1009,1)-(1+$H$11-$H$13)^YEARFRAC(B1008,B1009,1)),"")</f>
        <v/>
      </c>
      <c r="I1009" s="30" t="str">
        <f ca="1">IFERROR(IF(YEARFRAC($I$28,DATE(YEAR(I1008),MONTH(I1008)+1,1))&gt;$H$17,"",DATE(YEAR(I1008),MONTH(I1008)+1,1)),"")</f>
        <v/>
      </c>
      <c r="J1009" s="33" t="str">
        <f ca="1">IF(I1009&lt;&gt;"",(J1008-K1008)*(1+($H$12-$H$13)/12),"")</f>
        <v/>
      </c>
      <c r="K1009" s="33" t="str">
        <f ca="1">IF(J1009&lt;&gt;"",-PMT(($H$12-$H$13)/12,12*$H$17,$J$28,0,1),"")</f>
        <v/>
      </c>
      <c r="L1009" s="33" t="str">
        <f ca="1">IF(K1009&lt;&gt;"",J1009*$H$13/12,"")</f>
        <v/>
      </c>
    </row>
    <row r="1010" spans="2:12" x14ac:dyDescent="0.3">
      <c r="B1010" s="30" t="str">
        <f ca="1">IFERROR(IF(YEARFRAC($B$28,IF(DATE(YEAR(B1009),MONTH(B1009),15)&gt;B1009,DATE(YEAR(B1009),MONTH(B1009),15),DATE(YEAR(B1009),MONTH(B1009)+1,1)))&gt;$H$16,"",IF(DATE(YEAR(B1009),MONTH(B1009),15)&gt;B1009,DATE(YEAR(B1009),MONTH(B1009),15),DATE(YEAR(B1009),MONTH(B1009)+1,1))),"")</f>
        <v/>
      </c>
      <c r="C1010" s="33" t="str">
        <f ca="1">IF(B1010&lt;&gt;"",IF(AND(MONTH(B1010)=1,DAY(B1010)=1),C1009*(1+$H$10),C1009),"")</f>
        <v/>
      </c>
      <c r="D1010" s="33" t="str">
        <f ca="1">IF(C1010&lt;&gt;"",C1010*$H$8/24,"")</f>
        <v/>
      </c>
      <c r="E1010" s="33" t="str">
        <f ca="1">IF(D1010&lt;&gt;"",C1010*$H$9/24,"")</f>
        <v/>
      </c>
      <c r="F1010" s="33" t="str">
        <f ca="1">IF(E1010&lt;&gt;"",F1009*(1+$H$11-$H$13)^YEARFRAC(B1009,B1010,1)+D1010+E1010,"")</f>
        <v/>
      </c>
      <c r="G1010" s="33" t="str">
        <f ca="1">IF(E1010&lt;&gt;"",F1009*((1+$H$11)^YEARFRAC(B1009,B1010,1)-(1+$H$11-$H$13)^YEARFRAC(B1009,B1010,1)),"")</f>
        <v/>
      </c>
      <c r="I1010" s="30" t="str">
        <f ca="1">IFERROR(IF(YEARFRAC($I$28,DATE(YEAR(I1009),MONTH(I1009)+1,1))&gt;$H$17,"",DATE(YEAR(I1009),MONTH(I1009)+1,1)),"")</f>
        <v/>
      </c>
      <c r="J1010" s="33" t="str">
        <f ca="1">IF(I1010&lt;&gt;"",(J1009-K1009)*(1+($H$12-$H$13)/12),"")</f>
        <v/>
      </c>
      <c r="K1010" s="33" t="str">
        <f ca="1">IF(J1010&lt;&gt;"",-PMT(($H$12-$H$13)/12,12*$H$17,$J$28,0,1),"")</f>
        <v/>
      </c>
      <c r="L1010" s="33" t="str">
        <f ca="1">IF(K1010&lt;&gt;"",J1010*$H$13/12,"")</f>
        <v/>
      </c>
    </row>
    <row r="1011" spans="2:12" x14ac:dyDescent="0.3">
      <c r="B1011" s="30" t="str">
        <f ca="1">IFERROR(IF(YEARFRAC($B$28,IF(DATE(YEAR(B1010),MONTH(B1010),15)&gt;B1010,DATE(YEAR(B1010),MONTH(B1010),15),DATE(YEAR(B1010),MONTH(B1010)+1,1)))&gt;$H$16,"",IF(DATE(YEAR(B1010),MONTH(B1010),15)&gt;B1010,DATE(YEAR(B1010),MONTH(B1010),15),DATE(YEAR(B1010),MONTH(B1010)+1,1))),"")</f>
        <v/>
      </c>
      <c r="C1011" s="33" t="str">
        <f ca="1">IF(B1011&lt;&gt;"",IF(AND(MONTH(B1011)=1,DAY(B1011)=1),C1010*(1+$H$10),C1010),"")</f>
        <v/>
      </c>
      <c r="D1011" s="33" t="str">
        <f ca="1">IF(C1011&lt;&gt;"",C1011*$H$8/24,"")</f>
        <v/>
      </c>
      <c r="E1011" s="33" t="str">
        <f ca="1">IF(D1011&lt;&gt;"",C1011*$H$9/24,"")</f>
        <v/>
      </c>
      <c r="F1011" s="33" t="str">
        <f ca="1">IF(E1011&lt;&gt;"",F1010*(1+$H$11-$H$13)^YEARFRAC(B1010,B1011,1)+D1011+E1011,"")</f>
        <v/>
      </c>
      <c r="G1011" s="33" t="str">
        <f ca="1">IF(E1011&lt;&gt;"",F1010*((1+$H$11)^YEARFRAC(B1010,B1011,1)-(1+$H$11-$H$13)^YEARFRAC(B1010,B1011,1)),"")</f>
        <v/>
      </c>
      <c r="I1011" s="30" t="str">
        <f ca="1">IFERROR(IF(YEARFRAC($I$28,DATE(YEAR(I1010),MONTH(I1010)+1,1))&gt;$H$17,"",DATE(YEAR(I1010),MONTH(I1010)+1,1)),"")</f>
        <v/>
      </c>
      <c r="J1011" s="33" t="str">
        <f ca="1">IF(I1011&lt;&gt;"",(J1010-K1010)*(1+($H$12-$H$13)/12),"")</f>
        <v/>
      </c>
      <c r="K1011" s="33" t="str">
        <f ca="1">IF(J1011&lt;&gt;"",-PMT(($H$12-$H$13)/12,12*$H$17,$J$28,0,1),"")</f>
        <v/>
      </c>
      <c r="L1011" s="33" t="str">
        <f ca="1">IF(K1011&lt;&gt;"",J1011*$H$13/12,"")</f>
        <v/>
      </c>
    </row>
    <row r="1012" spans="2:12" x14ac:dyDescent="0.3">
      <c r="B1012" s="30" t="str">
        <f ca="1">IFERROR(IF(YEARFRAC($B$28,IF(DATE(YEAR(B1011),MONTH(B1011),15)&gt;B1011,DATE(YEAR(B1011),MONTH(B1011),15),DATE(YEAR(B1011),MONTH(B1011)+1,1)))&gt;$H$16,"",IF(DATE(YEAR(B1011),MONTH(B1011),15)&gt;B1011,DATE(YEAR(B1011),MONTH(B1011),15),DATE(YEAR(B1011),MONTH(B1011)+1,1))),"")</f>
        <v/>
      </c>
      <c r="C1012" s="33" t="str">
        <f ca="1">IF(B1012&lt;&gt;"",IF(AND(MONTH(B1012)=1,DAY(B1012)=1),C1011*(1+$H$10),C1011),"")</f>
        <v/>
      </c>
      <c r="D1012" s="33" t="str">
        <f ca="1">IF(C1012&lt;&gt;"",C1012*$H$8/24,"")</f>
        <v/>
      </c>
      <c r="E1012" s="33" t="str">
        <f ca="1">IF(D1012&lt;&gt;"",C1012*$H$9/24,"")</f>
        <v/>
      </c>
      <c r="F1012" s="33" t="str">
        <f ca="1">IF(E1012&lt;&gt;"",F1011*(1+$H$11-$H$13)^YEARFRAC(B1011,B1012,1)+D1012+E1012,"")</f>
        <v/>
      </c>
      <c r="G1012" s="33" t="str">
        <f ca="1">IF(E1012&lt;&gt;"",F1011*((1+$H$11)^YEARFRAC(B1011,B1012,1)-(1+$H$11-$H$13)^YEARFRAC(B1011,B1012,1)),"")</f>
        <v/>
      </c>
      <c r="I1012" s="30" t="str">
        <f ca="1">IFERROR(IF(YEARFRAC($I$28,DATE(YEAR(I1011),MONTH(I1011)+1,1))&gt;$H$17,"",DATE(YEAR(I1011),MONTH(I1011)+1,1)),"")</f>
        <v/>
      </c>
      <c r="J1012" s="33" t="str">
        <f ca="1">IF(I1012&lt;&gt;"",(J1011-K1011)*(1+($H$12-$H$13)/12),"")</f>
        <v/>
      </c>
      <c r="K1012" s="33" t="str">
        <f ca="1">IF(J1012&lt;&gt;"",-PMT(($H$12-$H$13)/12,12*$H$17,$J$28,0,1),"")</f>
        <v/>
      </c>
      <c r="L1012" s="33" t="str">
        <f ca="1">IF(K1012&lt;&gt;"",J1012*$H$13/12,"")</f>
        <v/>
      </c>
    </row>
    <row r="1013" spans="2:12" x14ac:dyDescent="0.3">
      <c r="B1013" s="30" t="str">
        <f ca="1">IFERROR(IF(YEARFRAC($B$28,IF(DATE(YEAR(B1012),MONTH(B1012),15)&gt;B1012,DATE(YEAR(B1012),MONTH(B1012),15),DATE(YEAR(B1012),MONTH(B1012)+1,1)))&gt;$H$16,"",IF(DATE(YEAR(B1012),MONTH(B1012),15)&gt;B1012,DATE(YEAR(B1012),MONTH(B1012),15),DATE(YEAR(B1012),MONTH(B1012)+1,1))),"")</f>
        <v/>
      </c>
      <c r="C1013" s="33" t="str">
        <f ca="1">IF(B1013&lt;&gt;"",IF(AND(MONTH(B1013)=1,DAY(B1013)=1),C1012*(1+$H$10),C1012),"")</f>
        <v/>
      </c>
      <c r="D1013" s="33" t="str">
        <f ca="1">IF(C1013&lt;&gt;"",C1013*$H$8/24,"")</f>
        <v/>
      </c>
      <c r="E1013" s="33" t="str">
        <f ca="1">IF(D1013&lt;&gt;"",C1013*$H$9/24,"")</f>
        <v/>
      </c>
      <c r="F1013" s="33" t="str">
        <f ca="1">IF(E1013&lt;&gt;"",F1012*(1+$H$11-$H$13)^YEARFRAC(B1012,B1013,1)+D1013+E1013,"")</f>
        <v/>
      </c>
      <c r="G1013" s="33" t="str">
        <f ca="1">IF(E1013&lt;&gt;"",F1012*((1+$H$11)^YEARFRAC(B1012,B1013,1)-(1+$H$11-$H$13)^YEARFRAC(B1012,B1013,1)),"")</f>
        <v/>
      </c>
      <c r="I1013" s="30" t="str">
        <f ca="1">IFERROR(IF(YEARFRAC($I$28,DATE(YEAR(I1012),MONTH(I1012)+1,1))&gt;$H$17,"",DATE(YEAR(I1012),MONTH(I1012)+1,1)),"")</f>
        <v/>
      </c>
      <c r="J1013" s="33" t="str">
        <f ca="1">IF(I1013&lt;&gt;"",(J1012-K1012)*(1+($H$12-$H$13)/12),"")</f>
        <v/>
      </c>
      <c r="K1013" s="33" t="str">
        <f ca="1">IF(J1013&lt;&gt;"",-PMT(($H$12-$H$13)/12,12*$H$17,$J$28,0,1),"")</f>
        <v/>
      </c>
      <c r="L1013" s="33" t="str">
        <f ca="1">IF(K1013&lt;&gt;"",J1013*$H$13/12,"")</f>
        <v/>
      </c>
    </row>
    <row r="1014" spans="2:12" x14ac:dyDescent="0.3">
      <c r="B1014" s="30" t="str">
        <f ca="1">IFERROR(IF(YEARFRAC($B$28,IF(DATE(YEAR(B1013),MONTH(B1013),15)&gt;B1013,DATE(YEAR(B1013),MONTH(B1013),15),DATE(YEAR(B1013),MONTH(B1013)+1,1)))&gt;$H$16,"",IF(DATE(YEAR(B1013),MONTH(B1013),15)&gt;B1013,DATE(YEAR(B1013),MONTH(B1013),15),DATE(YEAR(B1013),MONTH(B1013)+1,1))),"")</f>
        <v/>
      </c>
      <c r="C1014" s="33" t="str">
        <f ca="1">IF(B1014&lt;&gt;"",IF(AND(MONTH(B1014)=1,DAY(B1014)=1),C1013*(1+$H$10),C1013),"")</f>
        <v/>
      </c>
      <c r="D1014" s="33" t="str">
        <f ca="1">IF(C1014&lt;&gt;"",C1014*$H$8/24,"")</f>
        <v/>
      </c>
      <c r="E1014" s="33" t="str">
        <f ca="1">IF(D1014&lt;&gt;"",C1014*$H$9/24,"")</f>
        <v/>
      </c>
      <c r="F1014" s="33" t="str">
        <f ca="1">IF(E1014&lt;&gt;"",F1013*(1+$H$11-$H$13)^YEARFRAC(B1013,B1014,1)+D1014+E1014,"")</f>
        <v/>
      </c>
      <c r="G1014" s="33" t="str">
        <f ca="1">IF(E1014&lt;&gt;"",F1013*((1+$H$11)^YEARFRAC(B1013,B1014,1)-(1+$H$11-$H$13)^YEARFRAC(B1013,B1014,1)),"")</f>
        <v/>
      </c>
      <c r="I1014" s="30" t="str">
        <f ca="1">IFERROR(IF(YEARFRAC($I$28,DATE(YEAR(I1013),MONTH(I1013)+1,1))&gt;$H$17,"",DATE(YEAR(I1013),MONTH(I1013)+1,1)),"")</f>
        <v/>
      </c>
      <c r="J1014" s="33" t="str">
        <f ca="1">IF(I1014&lt;&gt;"",(J1013-K1013)*(1+($H$12-$H$13)/12),"")</f>
        <v/>
      </c>
      <c r="K1014" s="33" t="str">
        <f ca="1">IF(J1014&lt;&gt;"",-PMT(($H$12-$H$13)/12,12*$H$17,$J$28,0,1),"")</f>
        <v/>
      </c>
      <c r="L1014" s="33" t="str">
        <f ca="1">IF(K1014&lt;&gt;"",J1014*$H$13/12,"")</f>
        <v/>
      </c>
    </row>
    <row r="1015" spans="2:12" x14ac:dyDescent="0.3">
      <c r="B1015" s="30" t="str">
        <f ca="1">IFERROR(IF(YEARFRAC($B$28,IF(DATE(YEAR(B1014),MONTH(B1014),15)&gt;B1014,DATE(YEAR(B1014),MONTH(B1014),15),DATE(YEAR(B1014),MONTH(B1014)+1,1)))&gt;$H$16,"",IF(DATE(YEAR(B1014),MONTH(B1014),15)&gt;B1014,DATE(YEAR(B1014),MONTH(B1014),15),DATE(YEAR(B1014),MONTH(B1014)+1,1))),"")</f>
        <v/>
      </c>
      <c r="C1015" s="33" t="str">
        <f ca="1">IF(B1015&lt;&gt;"",IF(AND(MONTH(B1015)=1,DAY(B1015)=1),C1014*(1+$H$10),C1014),"")</f>
        <v/>
      </c>
      <c r="D1015" s="33" t="str">
        <f ca="1">IF(C1015&lt;&gt;"",C1015*$H$8/24,"")</f>
        <v/>
      </c>
      <c r="E1015" s="33" t="str">
        <f ca="1">IF(D1015&lt;&gt;"",C1015*$H$9/24,"")</f>
        <v/>
      </c>
      <c r="F1015" s="33" t="str">
        <f ca="1">IF(E1015&lt;&gt;"",F1014*(1+$H$11-$H$13)^YEARFRAC(B1014,B1015,1)+D1015+E1015,"")</f>
        <v/>
      </c>
      <c r="G1015" s="33" t="str">
        <f ca="1">IF(E1015&lt;&gt;"",F1014*((1+$H$11)^YEARFRAC(B1014,B1015,1)-(1+$H$11-$H$13)^YEARFRAC(B1014,B1015,1)),"")</f>
        <v/>
      </c>
      <c r="I1015" s="30" t="str">
        <f ca="1">IFERROR(IF(YEARFRAC($I$28,DATE(YEAR(I1014),MONTH(I1014)+1,1))&gt;$H$17,"",DATE(YEAR(I1014),MONTH(I1014)+1,1)),"")</f>
        <v/>
      </c>
      <c r="J1015" s="33" t="str">
        <f ca="1">IF(I1015&lt;&gt;"",(J1014-K1014)*(1+($H$12-$H$13)/12),"")</f>
        <v/>
      </c>
      <c r="K1015" s="33" t="str">
        <f ca="1">IF(J1015&lt;&gt;"",-PMT(($H$12-$H$13)/12,12*$H$17,$J$28,0,1),"")</f>
        <v/>
      </c>
      <c r="L1015" s="33" t="str">
        <f ca="1">IF(K1015&lt;&gt;"",J1015*$H$13/12,"")</f>
        <v/>
      </c>
    </row>
    <row r="1016" spans="2:12" x14ac:dyDescent="0.3">
      <c r="B1016" s="30" t="str">
        <f ca="1">IFERROR(IF(YEARFRAC($B$28,IF(DATE(YEAR(B1015),MONTH(B1015),15)&gt;B1015,DATE(YEAR(B1015),MONTH(B1015),15),DATE(YEAR(B1015),MONTH(B1015)+1,1)))&gt;$H$16,"",IF(DATE(YEAR(B1015),MONTH(B1015),15)&gt;B1015,DATE(YEAR(B1015),MONTH(B1015),15),DATE(YEAR(B1015),MONTH(B1015)+1,1))),"")</f>
        <v/>
      </c>
      <c r="C1016" s="33" t="str">
        <f ca="1">IF(B1016&lt;&gt;"",IF(AND(MONTH(B1016)=1,DAY(B1016)=1),C1015*(1+$H$10),C1015),"")</f>
        <v/>
      </c>
      <c r="D1016" s="33" t="str">
        <f ca="1">IF(C1016&lt;&gt;"",C1016*$H$8/24,"")</f>
        <v/>
      </c>
      <c r="E1016" s="33" t="str">
        <f ca="1">IF(D1016&lt;&gt;"",C1016*$H$9/24,"")</f>
        <v/>
      </c>
      <c r="F1016" s="33" t="str">
        <f ca="1">IF(E1016&lt;&gt;"",F1015*(1+$H$11-$H$13)^YEARFRAC(B1015,B1016,1)+D1016+E1016,"")</f>
        <v/>
      </c>
      <c r="G1016" s="33" t="str">
        <f ca="1">IF(E1016&lt;&gt;"",F1015*((1+$H$11)^YEARFRAC(B1015,B1016,1)-(1+$H$11-$H$13)^YEARFRAC(B1015,B1016,1)),"")</f>
        <v/>
      </c>
      <c r="I1016" s="30" t="str">
        <f ca="1">IFERROR(IF(YEARFRAC($I$28,DATE(YEAR(I1015),MONTH(I1015)+1,1))&gt;$H$17,"",DATE(YEAR(I1015),MONTH(I1015)+1,1)),"")</f>
        <v/>
      </c>
      <c r="J1016" s="33" t="str">
        <f ca="1">IF(I1016&lt;&gt;"",(J1015-K1015)*(1+($H$12-$H$13)/12),"")</f>
        <v/>
      </c>
      <c r="K1016" s="33" t="str">
        <f ca="1">IF(J1016&lt;&gt;"",-PMT(($H$12-$H$13)/12,12*$H$17,$J$28,0,1),"")</f>
        <v/>
      </c>
      <c r="L1016" s="33" t="str">
        <f ca="1">IF(K1016&lt;&gt;"",J1016*$H$13/12,"")</f>
        <v/>
      </c>
    </row>
    <row r="1017" spans="2:12" x14ac:dyDescent="0.3">
      <c r="B1017" s="30" t="str">
        <f ca="1">IFERROR(IF(YEARFRAC($B$28,IF(DATE(YEAR(B1016),MONTH(B1016),15)&gt;B1016,DATE(YEAR(B1016),MONTH(B1016),15),DATE(YEAR(B1016),MONTH(B1016)+1,1)))&gt;$H$16,"",IF(DATE(YEAR(B1016),MONTH(B1016),15)&gt;B1016,DATE(YEAR(B1016),MONTH(B1016),15),DATE(YEAR(B1016),MONTH(B1016)+1,1))),"")</f>
        <v/>
      </c>
      <c r="C1017" s="33" t="str">
        <f ca="1">IF(B1017&lt;&gt;"",IF(AND(MONTH(B1017)=1,DAY(B1017)=1),C1016*(1+$H$10),C1016),"")</f>
        <v/>
      </c>
      <c r="D1017" s="33" t="str">
        <f ca="1">IF(C1017&lt;&gt;"",C1017*$H$8/24,"")</f>
        <v/>
      </c>
      <c r="E1017" s="33" t="str">
        <f ca="1">IF(D1017&lt;&gt;"",C1017*$H$9/24,"")</f>
        <v/>
      </c>
      <c r="F1017" s="33" t="str">
        <f ca="1">IF(E1017&lt;&gt;"",F1016*(1+$H$11-$H$13)^YEARFRAC(B1016,B1017,1)+D1017+E1017,"")</f>
        <v/>
      </c>
      <c r="G1017" s="33" t="str">
        <f ca="1">IF(E1017&lt;&gt;"",F1016*((1+$H$11)^YEARFRAC(B1016,B1017,1)-(1+$H$11-$H$13)^YEARFRAC(B1016,B1017,1)),"")</f>
        <v/>
      </c>
      <c r="I1017" s="30" t="str">
        <f ca="1">IFERROR(IF(YEARFRAC($I$28,DATE(YEAR(I1016),MONTH(I1016)+1,1))&gt;$H$17,"",DATE(YEAR(I1016),MONTH(I1016)+1,1)),"")</f>
        <v/>
      </c>
      <c r="J1017" s="33" t="str">
        <f ca="1">IF(I1017&lt;&gt;"",(J1016-K1016)*(1+($H$12-$H$13)/12),"")</f>
        <v/>
      </c>
      <c r="K1017" s="33" t="str">
        <f ca="1">IF(J1017&lt;&gt;"",-PMT(($H$12-$H$13)/12,12*$H$17,$J$28,0,1),"")</f>
        <v/>
      </c>
      <c r="L1017" s="33" t="str">
        <f ca="1">IF(K1017&lt;&gt;"",J1017*$H$13/12,"")</f>
        <v/>
      </c>
    </row>
    <row r="1018" spans="2:12" x14ac:dyDescent="0.3">
      <c r="B1018" s="30" t="str">
        <f ca="1">IFERROR(IF(YEARFRAC($B$28,IF(DATE(YEAR(B1017),MONTH(B1017),15)&gt;B1017,DATE(YEAR(B1017),MONTH(B1017),15),DATE(YEAR(B1017),MONTH(B1017)+1,1)))&gt;$H$16,"",IF(DATE(YEAR(B1017),MONTH(B1017),15)&gt;B1017,DATE(YEAR(B1017),MONTH(B1017),15),DATE(YEAR(B1017),MONTH(B1017)+1,1))),"")</f>
        <v/>
      </c>
      <c r="C1018" s="33" t="str">
        <f ca="1">IF(B1018&lt;&gt;"",IF(AND(MONTH(B1018)=1,DAY(B1018)=1),C1017*(1+$H$10),C1017),"")</f>
        <v/>
      </c>
      <c r="D1018" s="33" t="str">
        <f ca="1">IF(C1018&lt;&gt;"",C1018*$H$8/24,"")</f>
        <v/>
      </c>
      <c r="E1018" s="33" t="str">
        <f ca="1">IF(D1018&lt;&gt;"",C1018*$H$9/24,"")</f>
        <v/>
      </c>
      <c r="F1018" s="33" t="str">
        <f ca="1">IF(E1018&lt;&gt;"",F1017*(1+$H$11-$H$13)^YEARFRAC(B1017,B1018,1)+D1018+E1018,"")</f>
        <v/>
      </c>
      <c r="G1018" s="33" t="str">
        <f ca="1">IF(E1018&lt;&gt;"",F1017*((1+$H$11)^YEARFRAC(B1017,B1018,1)-(1+$H$11-$H$13)^YEARFRAC(B1017,B1018,1)),"")</f>
        <v/>
      </c>
      <c r="I1018" s="30" t="str">
        <f ca="1">IFERROR(IF(YEARFRAC($I$28,DATE(YEAR(I1017),MONTH(I1017)+1,1))&gt;$H$17,"",DATE(YEAR(I1017),MONTH(I1017)+1,1)),"")</f>
        <v/>
      </c>
      <c r="J1018" s="33" t="str">
        <f ca="1">IF(I1018&lt;&gt;"",(J1017-K1017)*(1+($H$12-$H$13)/12),"")</f>
        <v/>
      </c>
      <c r="K1018" s="33" t="str">
        <f ca="1">IF(J1018&lt;&gt;"",-PMT(($H$12-$H$13)/12,12*$H$17,$J$28,0,1),"")</f>
        <v/>
      </c>
      <c r="L1018" s="33" t="str">
        <f ca="1">IF(K1018&lt;&gt;"",J1018*$H$13/12,"")</f>
        <v/>
      </c>
    </row>
    <row r="1019" spans="2:12" x14ac:dyDescent="0.3">
      <c r="B1019" s="30" t="str">
        <f ca="1">IFERROR(IF(YEARFRAC($B$28,IF(DATE(YEAR(B1018),MONTH(B1018),15)&gt;B1018,DATE(YEAR(B1018),MONTH(B1018),15),DATE(YEAR(B1018),MONTH(B1018)+1,1)))&gt;$H$16,"",IF(DATE(YEAR(B1018),MONTH(B1018),15)&gt;B1018,DATE(YEAR(B1018),MONTH(B1018),15),DATE(YEAR(B1018),MONTH(B1018)+1,1))),"")</f>
        <v/>
      </c>
      <c r="C1019" s="33" t="str">
        <f ca="1">IF(B1019&lt;&gt;"",IF(AND(MONTH(B1019)=1,DAY(B1019)=1),C1018*(1+$H$10),C1018),"")</f>
        <v/>
      </c>
      <c r="D1019" s="33" t="str">
        <f ca="1">IF(C1019&lt;&gt;"",C1019*$H$8/24,"")</f>
        <v/>
      </c>
      <c r="E1019" s="33" t="str">
        <f ca="1">IF(D1019&lt;&gt;"",C1019*$H$9/24,"")</f>
        <v/>
      </c>
      <c r="F1019" s="33" t="str">
        <f ca="1">IF(E1019&lt;&gt;"",F1018*(1+$H$11-$H$13)^YEARFRAC(B1018,B1019,1)+D1019+E1019,"")</f>
        <v/>
      </c>
      <c r="G1019" s="33" t="str">
        <f ca="1">IF(E1019&lt;&gt;"",F1018*((1+$H$11)^YEARFRAC(B1018,B1019,1)-(1+$H$11-$H$13)^YEARFRAC(B1018,B1019,1)),"")</f>
        <v/>
      </c>
      <c r="I1019" s="30" t="str">
        <f ca="1">IFERROR(IF(YEARFRAC($I$28,DATE(YEAR(I1018),MONTH(I1018)+1,1))&gt;$H$17,"",DATE(YEAR(I1018),MONTH(I1018)+1,1)),"")</f>
        <v/>
      </c>
      <c r="J1019" s="33" t="str">
        <f ca="1">IF(I1019&lt;&gt;"",(J1018-K1018)*(1+($H$12-$H$13)/12),"")</f>
        <v/>
      </c>
      <c r="K1019" s="33" t="str">
        <f ca="1">IF(J1019&lt;&gt;"",-PMT(($H$12-$H$13)/12,12*$H$17,$J$28,0,1),"")</f>
        <v/>
      </c>
      <c r="L1019" s="33" t="str">
        <f ca="1">IF(K1019&lt;&gt;"",J1019*$H$13/12,"")</f>
        <v/>
      </c>
    </row>
    <row r="1020" spans="2:12" x14ac:dyDescent="0.3">
      <c r="B1020" s="30" t="str">
        <f ca="1">IFERROR(IF(YEARFRAC($B$28,IF(DATE(YEAR(B1019),MONTH(B1019),15)&gt;B1019,DATE(YEAR(B1019),MONTH(B1019),15),DATE(YEAR(B1019),MONTH(B1019)+1,1)))&gt;$H$16,"",IF(DATE(YEAR(B1019),MONTH(B1019),15)&gt;B1019,DATE(YEAR(B1019),MONTH(B1019),15),DATE(YEAR(B1019),MONTH(B1019)+1,1))),"")</f>
        <v/>
      </c>
      <c r="C1020" s="33" t="str">
        <f ca="1">IF(B1020&lt;&gt;"",IF(AND(MONTH(B1020)=1,DAY(B1020)=1),C1019*(1+$H$10),C1019),"")</f>
        <v/>
      </c>
      <c r="D1020" s="33" t="str">
        <f ca="1">IF(C1020&lt;&gt;"",C1020*$H$8/24,"")</f>
        <v/>
      </c>
      <c r="E1020" s="33" t="str">
        <f ca="1">IF(D1020&lt;&gt;"",C1020*$H$9/24,"")</f>
        <v/>
      </c>
      <c r="F1020" s="33" t="str">
        <f ca="1">IF(E1020&lt;&gt;"",F1019*(1+$H$11-$H$13)^YEARFRAC(B1019,B1020,1)+D1020+E1020,"")</f>
        <v/>
      </c>
      <c r="G1020" s="33" t="str">
        <f ca="1">IF(E1020&lt;&gt;"",F1019*((1+$H$11)^YEARFRAC(B1019,B1020,1)-(1+$H$11-$H$13)^YEARFRAC(B1019,B1020,1)),"")</f>
        <v/>
      </c>
      <c r="I1020" s="30" t="str">
        <f ca="1">IFERROR(IF(YEARFRAC($I$28,DATE(YEAR(I1019),MONTH(I1019)+1,1))&gt;$H$17,"",DATE(YEAR(I1019),MONTH(I1019)+1,1)),"")</f>
        <v/>
      </c>
      <c r="J1020" s="33" t="str">
        <f ca="1">IF(I1020&lt;&gt;"",(J1019-K1019)*(1+($H$12-$H$13)/12),"")</f>
        <v/>
      </c>
      <c r="K1020" s="33" t="str">
        <f ca="1">IF(J1020&lt;&gt;"",-PMT(($H$12-$H$13)/12,12*$H$17,$J$28,0,1),"")</f>
        <v/>
      </c>
      <c r="L1020" s="33" t="str">
        <f ca="1">IF(K1020&lt;&gt;"",J1020*$H$13/12,"")</f>
        <v/>
      </c>
    </row>
    <row r="1021" spans="2:12" x14ac:dyDescent="0.3">
      <c r="B1021" s="30" t="str">
        <f ca="1">IFERROR(IF(YEARFRAC($B$28,IF(DATE(YEAR(B1020),MONTH(B1020),15)&gt;B1020,DATE(YEAR(B1020),MONTH(B1020),15),DATE(YEAR(B1020),MONTH(B1020)+1,1)))&gt;$H$16,"",IF(DATE(YEAR(B1020),MONTH(B1020),15)&gt;B1020,DATE(YEAR(B1020),MONTH(B1020),15),DATE(YEAR(B1020),MONTH(B1020)+1,1))),"")</f>
        <v/>
      </c>
      <c r="C1021" s="33" t="str">
        <f ca="1">IF(B1021&lt;&gt;"",IF(AND(MONTH(B1021)=1,DAY(B1021)=1),C1020*(1+$H$10),C1020),"")</f>
        <v/>
      </c>
      <c r="D1021" s="33" t="str">
        <f ca="1">IF(C1021&lt;&gt;"",C1021*$H$8/24,"")</f>
        <v/>
      </c>
      <c r="E1021" s="33" t="str">
        <f ca="1">IF(D1021&lt;&gt;"",C1021*$H$9/24,"")</f>
        <v/>
      </c>
      <c r="F1021" s="33" t="str">
        <f ca="1">IF(E1021&lt;&gt;"",F1020*(1+$H$11-$H$13)^YEARFRAC(B1020,B1021,1)+D1021+E1021,"")</f>
        <v/>
      </c>
      <c r="G1021" s="33" t="str">
        <f ca="1">IF(E1021&lt;&gt;"",F1020*((1+$H$11)^YEARFRAC(B1020,B1021,1)-(1+$H$11-$H$13)^YEARFRAC(B1020,B1021,1)),"")</f>
        <v/>
      </c>
      <c r="I1021" s="30" t="str">
        <f ca="1">IFERROR(IF(YEARFRAC($I$28,DATE(YEAR(I1020),MONTH(I1020)+1,1))&gt;$H$17,"",DATE(YEAR(I1020),MONTH(I1020)+1,1)),"")</f>
        <v/>
      </c>
      <c r="J1021" s="33" t="str">
        <f ca="1">IF(I1021&lt;&gt;"",(J1020-K1020)*(1+($H$12-$H$13)/12),"")</f>
        <v/>
      </c>
      <c r="K1021" s="33" t="str">
        <f ca="1">IF(J1021&lt;&gt;"",-PMT(($H$12-$H$13)/12,12*$H$17,$J$28,0,1),"")</f>
        <v/>
      </c>
      <c r="L1021" s="33" t="str">
        <f ca="1">IF(K1021&lt;&gt;"",J1021*$H$13/12,"")</f>
        <v/>
      </c>
    </row>
    <row r="1022" spans="2:12" x14ac:dyDescent="0.3">
      <c r="B1022" s="30" t="str">
        <f ca="1">IFERROR(IF(YEARFRAC($B$28,IF(DATE(YEAR(B1021),MONTH(B1021),15)&gt;B1021,DATE(YEAR(B1021),MONTH(B1021),15),DATE(YEAR(B1021),MONTH(B1021)+1,1)))&gt;$H$16,"",IF(DATE(YEAR(B1021),MONTH(B1021),15)&gt;B1021,DATE(YEAR(B1021),MONTH(B1021),15),DATE(YEAR(B1021),MONTH(B1021)+1,1))),"")</f>
        <v/>
      </c>
      <c r="C1022" s="33" t="str">
        <f ca="1">IF(B1022&lt;&gt;"",IF(AND(MONTH(B1022)=1,DAY(B1022)=1),C1021*(1+$H$10),C1021),"")</f>
        <v/>
      </c>
      <c r="D1022" s="33" t="str">
        <f ca="1">IF(C1022&lt;&gt;"",C1022*$H$8/24,"")</f>
        <v/>
      </c>
      <c r="E1022" s="33" t="str">
        <f ca="1">IF(D1022&lt;&gt;"",C1022*$H$9/24,"")</f>
        <v/>
      </c>
      <c r="F1022" s="33" t="str">
        <f ca="1">IF(E1022&lt;&gt;"",F1021*(1+$H$11-$H$13)^YEARFRAC(B1021,B1022,1)+D1022+E1022,"")</f>
        <v/>
      </c>
      <c r="G1022" s="33" t="str">
        <f ca="1">IF(E1022&lt;&gt;"",F1021*((1+$H$11)^YEARFRAC(B1021,B1022,1)-(1+$H$11-$H$13)^YEARFRAC(B1021,B1022,1)),"")</f>
        <v/>
      </c>
      <c r="I1022" s="30" t="str">
        <f ca="1">IFERROR(IF(YEARFRAC($I$28,DATE(YEAR(I1021),MONTH(I1021)+1,1))&gt;$H$17,"",DATE(YEAR(I1021),MONTH(I1021)+1,1)),"")</f>
        <v/>
      </c>
      <c r="J1022" s="33" t="str">
        <f ca="1">IF(I1022&lt;&gt;"",(J1021-K1021)*(1+($H$12-$H$13)/12),"")</f>
        <v/>
      </c>
      <c r="K1022" s="33" t="str">
        <f ca="1">IF(J1022&lt;&gt;"",-PMT(($H$12-$H$13)/12,12*$H$17,$J$28,0,1),"")</f>
        <v/>
      </c>
      <c r="L1022" s="33" t="str">
        <f ca="1">IF(K1022&lt;&gt;"",J1022*$H$13/12,"")</f>
        <v/>
      </c>
    </row>
    <row r="1023" spans="2:12" x14ac:dyDescent="0.3">
      <c r="B1023" s="30" t="str">
        <f ca="1">IFERROR(IF(YEARFRAC($B$28,IF(DATE(YEAR(B1022),MONTH(B1022),15)&gt;B1022,DATE(YEAR(B1022),MONTH(B1022),15),DATE(YEAR(B1022),MONTH(B1022)+1,1)))&gt;$H$16,"",IF(DATE(YEAR(B1022),MONTH(B1022),15)&gt;B1022,DATE(YEAR(B1022),MONTH(B1022),15),DATE(YEAR(B1022),MONTH(B1022)+1,1))),"")</f>
        <v/>
      </c>
      <c r="C1023" s="33" t="str">
        <f ca="1">IF(B1023&lt;&gt;"",IF(AND(MONTH(B1023)=1,DAY(B1023)=1),C1022*(1+$H$10),C1022),"")</f>
        <v/>
      </c>
      <c r="D1023" s="33" t="str">
        <f ca="1">IF(C1023&lt;&gt;"",C1023*$H$8/24,"")</f>
        <v/>
      </c>
      <c r="E1023" s="33" t="str">
        <f ca="1">IF(D1023&lt;&gt;"",C1023*$H$9/24,"")</f>
        <v/>
      </c>
      <c r="F1023" s="33" t="str">
        <f ca="1">IF(E1023&lt;&gt;"",F1022*(1+$H$11-$H$13)^YEARFRAC(B1022,B1023,1)+D1023+E1023,"")</f>
        <v/>
      </c>
      <c r="G1023" s="33" t="str">
        <f ca="1">IF(E1023&lt;&gt;"",F1022*((1+$H$11)^YEARFRAC(B1022,B1023,1)-(1+$H$11-$H$13)^YEARFRAC(B1022,B1023,1)),"")</f>
        <v/>
      </c>
      <c r="I1023" s="30" t="str">
        <f ca="1">IFERROR(IF(YEARFRAC($I$28,DATE(YEAR(I1022),MONTH(I1022)+1,1))&gt;$H$17,"",DATE(YEAR(I1022),MONTH(I1022)+1,1)),"")</f>
        <v/>
      </c>
      <c r="J1023" s="33" t="str">
        <f ca="1">IF(I1023&lt;&gt;"",(J1022-K1022)*(1+($H$12-$H$13)/12),"")</f>
        <v/>
      </c>
      <c r="K1023" s="33" t="str">
        <f ca="1">IF(J1023&lt;&gt;"",-PMT(($H$12-$H$13)/12,12*$H$17,$J$28,0,1),"")</f>
        <v/>
      </c>
      <c r="L1023" s="33" t="str">
        <f ca="1">IF(K1023&lt;&gt;"",J1023*$H$13/12,"")</f>
        <v/>
      </c>
    </row>
    <row r="1024" spans="2:12" x14ac:dyDescent="0.3">
      <c r="B1024" s="30" t="str">
        <f ca="1">IFERROR(IF(YEARFRAC($B$28,IF(DATE(YEAR(B1023),MONTH(B1023),15)&gt;B1023,DATE(YEAR(B1023),MONTH(B1023),15),DATE(YEAR(B1023),MONTH(B1023)+1,1)))&gt;$H$16,"",IF(DATE(YEAR(B1023),MONTH(B1023),15)&gt;B1023,DATE(YEAR(B1023),MONTH(B1023),15),DATE(YEAR(B1023),MONTH(B1023)+1,1))),"")</f>
        <v/>
      </c>
      <c r="C1024" s="33" t="str">
        <f ca="1">IF(B1024&lt;&gt;"",IF(AND(MONTH(B1024)=1,DAY(B1024)=1),C1023*(1+$H$10),C1023),"")</f>
        <v/>
      </c>
      <c r="D1024" s="33" t="str">
        <f ca="1">IF(C1024&lt;&gt;"",C1024*$H$8/24,"")</f>
        <v/>
      </c>
      <c r="E1024" s="33" t="str">
        <f ca="1">IF(D1024&lt;&gt;"",C1024*$H$9/24,"")</f>
        <v/>
      </c>
      <c r="F1024" s="33" t="str">
        <f ca="1">IF(E1024&lt;&gt;"",F1023*(1+$H$11-$H$13)^YEARFRAC(B1023,B1024,1)+D1024+E1024,"")</f>
        <v/>
      </c>
      <c r="G1024" s="33" t="str">
        <f ca="1">IF(E1024&lt;&gt;"",F1023*((1+$H$11)^YEARFRAC(B1023,B1024,1)-(1+$H$11-$H$13)^YEARFRAC(B1023,B1024,1)),"")</f>
        <v/>
      </c>
      <c r="I1024" s="30" t="str">
        <f ca="1">IFERROR(IF(YEARFRAC($I$28,DATE(YEAR(I1023),MONTH(I1023)+1,1))&gt;$H$17,"",DATE(YEAR(I1023),MONTH(I1023)+1,1)),"")</f>
        <v/>
      </c>
      <c r="J1024" s="33" t="str">
        <f ca="1">IF(I1024&lt;&gt;"",(J1023-K1023)*(1+($H$12-$H$13)/12),"")</f>
        <v/>
      </c>
      <c r="K1024" s="33" t="str">
        <f ca="1">IF(J1024&lt;&gt;"",-PMT(($H$12-$H$13)/12,12*$H$17,$J$28,0,1),"")</f>
        <v/>
      </c>
      <c r="L1024" s="33" t="str">
        <f ca="1">IF(K1024&lt;&gt;"",J1024*$H$13/12,"")</f>
        <v/>
      </c>
    </row>
    <row r="1025" spans="2:12" x14ac:dyDescent="0.3">
      <c r="B1025" s="30" t="str">
        <f ca="1">IFERROR(IF(YEARFRAC($B$28,IF(DATE(YEAR(B1024),MONTH(B1024),15)&gt;B1024,DATE(YEAR(B1024),MONTH(B1024),15),DATE(YEAR(B1024),MONTH(B1024)+1,1)))&gt;$H$16,"",IF(DATE(YEAR(B1024),MONTH(B1024),15)&gt;B1024,DATE(YEAR(B1024),MONTH(B1024),15),DATE(YEAR(B1024),MONTH(B1024)+1,1))),"")</f>
        <v/>
      </c>
      <c r="C1025" s="33" t="str">
        <f ca="1">IF(B1025&lt;&gt;"",IF(AND(MONTH(B1025)=1,DAY(B1025)=1),C1024*(1+$H$10),C1024),"")</f>
        <v/>
      </c>
      <c r="D1025" s="33" t="str">
        <f ca="1">IF(C1025&lt;&gt;"",C1025*$H$8/24,"")</f>
        <v/>
      </c>
      <c r="E1025" s="33" t="str">
        <f ca="1">IF(D1025&lt;&gt;"",C1025*$H$9/24,"")</f>
        <v/>
      </c>
      <c r="F1025" s="33" t="str">
        <f ca="1">IF(E1025&lt;&gt;"",F1024*(1+$H$11-$H$13)^YEARFRAC(B1024,B1025,1)+D1025+E1025,"")</f>
        <v/>
      </c>
      <c r="G1025" s="33" t="str">
        <f ca="1">IF(E1025&lt;&gt;"",F1024*((1+$H$11)^YEARFRAC(B1024,B1025,1)-(1+$H$11-$H$13)^YEARFRAC(B1024,B1025,1)),"")</f>
        <v/>
      </c>
      <c r="I1025" s="30" t="str">
        <f ca="1">IFERROR(IF(YEARFRAC($I$28,DATE(YEAR(I1024),MONTH(I1024)+1,1))&gt;$H$17,"",DATE(YEAR(I1024),MONTH(I1024)+1,1)),"")</f>
        <v/>
      </c>
      <c r="J1025" s="33" t="str">
        <f ca="1">IF(I1025&lt;&gt;"",(J1024-K1024)*(1+($H$12-$H$13)/12),"")</f>
        <v/>
      </c>
      <c r="K1025" s="33" t="str">
        <f ca="1">IF(J1025&lt;&gt;"",-PMT(($H$12-$H$13)/12,12*$H$17,$J$28,0,1),"")</f>
        <v/>
      </c>
      <c r="L1025" s="33" t="str">
        <f ca="1">IF(K1025&lt;&gt;"",J1025*$H$13/12,"")</f>
        <v/>
      </c>
    </row>
    <row r="1026" spans="2:12" x14ac:dyDescent="0.3">
      <c r="B1026" s="30" t="str">
        <f ca="1">IFERROR(IF(YEARFRAC($B$28,IF(DATE(YEAR(B1025),MONTH(B1025),15)&gt;B1025,DATE(YEAR(B1025),MONTH(B1025),15),DATE(YEAR(B1025),MONTH(B1025)+1,1)))&gt;$H$16,"",IF(DATE(YEAR(B1025),MONTH(B1025),15)&gt;B1025,DATE(YEAR(B1025),MONTH(B1025),15),DATE(YEAR(B1025),MONTH(B1025)+1,1))),"")</f>
        <v/>
      </c>
      <c r="C1026" s="33" t="str">
        <f ca="1">IF(B1026&lt;&gt;"",IF(AND(MONTH(B1026)=1,DAY(B1026)=1),C1025*(1+$H$10),C1025),"")</f>
        <v/>
      </c>
      <c r="D1026" s="33" t="str">
        <f ca="1">IF(C1026&lt;&gt;"",C1026*$H$8/24,"")</f>
        <v/>
      </c>
      <c r="E1026" s="33" t="str">
        <f ca="1">IF(D1026&lt;&gt;"",C1026*$H$9/24,"")</f>
        <v/>
      </c>
      <c r="F1026" s="33" t="str">
        <f ca="1">IF(E1026&lt;&gt;"",F1025*(1+$H$11-$H$13)^YEARFRAC(B1025,B1026,1)+D1026+E1026,"")</f>
        <v/>
      </c>
      <c r="G1026" s="33" t="str">
        <f ca="1">IF(E1026&lt;&gt;"",F1025*((1+$H$11)^YEARFRAC(B1025,B1026,1)-(1+$H$11-$H$13)^YEARFRAC(B1025,B1026,1)),"")</f>
        <v/>
      </c>
      <c r="I1026" s="30" t="str">
        <f ca="1">IFERROR(IF(YEARFRAC($I$28,DATE(YEAR(I1025),MONTH(I1025)+1,1))&gt;$H$17,"",DATE(YEAR(I1025),MONTH(I1025)+1,1)),"")</f>
        <v/>
      </c>
      <c r="J1026" s="33" t="str">
        <f ca="1">IF(I1026&lt;&gt;"",(J1025-K1025)*(1+($H$12-$H$13)/12),"")</f>
        <v/>
      </c>
      <c r="K1026" s="33" t="str">
        <f ca="1">IF(J1026&lt;&gt;"",-PMT(($H$12-$H$13)/12,12*$H$17,$J$28,0,1),"")</f>
        <v/>
      </c>
      <c r="L1026" s="33" t="str">
        <f ca="1">IF(K1026&lt;&gt;"",J1026*$H$13/12,"")</f>
        <v/>
      </c>
    </row>
    <row r="1027" spans="2:12" x14ac:dyDescent="0.3">
      <c r="B1027" s="30" t="str">
        <f ca="1">IFERROR(IF(YEARFRAC($B$28,IF(DATE(YEAR(B1026),MONTH(B1026),15)&gt;B1026,DATE(YEAR(B1026),MONTH(B1026),15),DATE(YEAR(B1026),MONTH(B1026)+1,1)))&gt;$H$16,"",IF(DATE(YEAR(B1026),MONTH(B1026),15)&gt;B1026,DATE(YEAR(B1026),MONTH(B1026),15),DATE(YEAR(B1026),MONTH(B1026)+1,1))),"")</f>
        <v/>
      </c>
      <c r="C1027" s="33" t="str">
        <f ca="1">IF(B1027&lt;&gt;"",IF(AND(MONTH(B1027)=1,DAY(B1027)=1),C1026*(1+$H$10),C1026),"")</f>
        <v/>
      </c>
      <c r="D1027" s="33" t="str">
        <f ca="1">IF(C1027&lt;&gt;"",C1027*$H$8/24,"")</f>
        <v/>
      </c>
      <c r="E1027" s="33" t="str">
        <f ca="1">IF(D1027&lt;&gt;"",C1027*$H$9/24,"")</f>
        <v/>
      </c>
      <c r="F1027" s="33" t="str">
        <f ca="1">IF(E1027&lt;&gt;"",F1026*(1+$H$11-$H$13)^YEARFRAC(B1026,B1027,1)+D1027+E1027,"")</f>
        <v/>
      </c>
      <c r="G1027" s="33" t="str">
        <f ca="1">IF(E1027&lt;&gt;"",F1026*((1+$H$11)^YEARFRAC(B1026,B1027,1)-(1+$H$11-$H$13)^YEARFRAC(B1026,B1027,1)),"")</f>
        <v/>
      </c>
      <c r="I1027" s="30" t="str">
        <f ca="1">IFERROR(IF(YEARFRAC($I$28,DATE(YEAR(I1026),MONTH(I1026)+1,1))&gt;$H$17,"",DATE(YEAR(I1026),MONTH(I1026)+1,1)),"")</f>
        <v/>
      </c>
      <c r="J1027" s="33" t="str">
        <f ca="1">IF(I1027&lt;&gt;"",(J1026-K1026)*(1+($H$12-$H$13)/12),"")</f>
        <v/>
      </c>
      <c r="K1027" s="33" t="str">
        <f ca="1">IF(J1027&lt;&gt;"",-PMT(($H$12-$H$13)/12,12*$H$17,$J$28,0,1),"")</f>
        <v/>
      </c>
      <c r="L1027" s="33" t="str">
        <f ca="1">IF(K1027&lt;&gt;"",J1027*$H$13/12,"")</f>
        <v/>
      </c>
    </row>
    <row r="1028" spans="2:12" x14ac:dyDescent="0.3">
      <c r="B1028" s="30" t="str">
        <f ca="1">IFERROR(IF(YEARFRAC($B$28,IF(DATE(YEAR(B1027),MONTH(B1027),15)&gt;B1027,DATE(YEAR(B1027),MONTH(B1027),15),DATE(YEAR(B1027),MONTH(B1027)+1,1)))&gt;$H$16,"",IF(DATE(YEAR(B1027),MONTH(B1027),15)&gt;B1027,DATE(YEAR(B1027),MONTH(B1027),15),DATE(YEAR(B1027),MONTH(B1027)+1,1))),"")</f>
        <v/>
      </c>
      <c r="C1028" s="33" t="str">
        <f ca="1">IF(B1028&lt;&gt;"",IF(AND(MONTH(B1028)=1,DAY(B1028)=1),C1027*(1+$H$10),C1027),"")</f>
        <v/>
      </c>
      <c r="D1028" s="33" t="str">
        <f ca="1">IF(C1028&lt;&gt;"",C1028*$H$8/24,"")</f>
        <v/>
      </c>
      <c r="E1028" s="33" t="str">
        <f ca="1">IF(D1028&lt;&gt;"",C1028*$H$9/24,"")</f>
        <v/>
      </c>
      <c r="F1028" s="33" t="str">
        <f ca="1">IF(E1028&lt;&gt;"",F1027*(1+$H$11-$H$13)^YEARFRAC(B1027,B1028,1)+D1028+E1028,"")</f>
        <v/>
      </c>
      <c r="G1028" s="33" t="str">
        <f ca="1">IF(E1028&lt;&gt;"",F1027*((1+$H$11)^YEARFRAC(B1027,B1028,1)-(1+$H$11-$H$13)^YEARFRAC(B1027,B1028,1)),"")</f>
        <v/>
      </c>
      <c r="I1028" s="30" t="str">
        <f ca="1">IFERROR(IF(YEARFRAC($I$28,DATE(YEAR(I1027),MONTH(I1027)+1,1))&gt;$H$17,"",DATE(YEAR(I1027),MONTH(I1027)+1,1)),"")</f>
        <v/>
      </c>
      <c r="J1028" s="33" t="str">
        <f ca="1">IF(I1028&lt;&gt;"",(J1027-K1027)*(1+($H$12-$H$13)/12),"")</f>
        <v/>
      </c>
      <c r="K1028" s="33" t="str">
        <f ca="1">IF(J1028&lt;&gt;"",-PMT(($H$12-$H$13)/12,12*$H$17,$J$28,0,1),"")</f>
        <v/>
      </c>
      <c r="L1028" s="33" t="str">
        <f ca="1">IF(K1028&lt;&gt;"",J1028*$H$13/12,"")</f>
        <v/>
      </c>
    </row>
    <row r="1029" spans="2:12" x14ac:dyDescent="0.3">
      <c r="B1029" s="30" t="str">
        <f ca="1">IFERROR(IF(YEARFRAC($B$28,IF(DATE(YEAR(B1028),MONTH(B1028),15)&gt;B1028,DATE(YEAR(B1028),MONTH(B1028),15),DATE(YEAR(B1028),MONTH(B1028)+1,1)))&gt;$H$16,"",IF(DATE(YEAR(B1028),MONTH(B1028),15)&gt;B1028,DATE(YEAR(B1028),MONTH(B1028),15),DATE(YEAR(B1028),MONTH(B1028)+1,1))),"")</f>
        <v/>
      </c>
      <c r="C1029" s="33" t="str">
        <f ca="1">IF(B1029&lt;&gt;"",IF(AND(MONTH(B1029)=1,DAY(B1029)=1),C1028*(1+$H$10),C1028),"")</f>
        <v/>
      </c>
      <c r="D1029" s="33" t="str">
        <f ca="1">IF(C1029&lt;&gt;"",C1029*$H$8/24,"")</f>
        <v/>
      </c>
      <c r="E1029" s="33" t="str">
        <f ca="1">IF(D1029&lt;&gt;"",C1029*$H$9/24,"")</f>
        <v/>
      </c>
      <c r="F1029" s="33" t="str">
        <f ca="1">IF(E1029&lt;&gt;"",F1028*(1+$H$11-$H$13)^YEARFRAC(B1028,B1029,1)+D1029+E1029,"")</f>
        <v/>
      </c>
      <c r="G1029" s="33" t="str">
        <f ca="1">IF(E1029&lt;&gt;"",F1028*((1+$H$11)^YEARFRAC(B1028,B1029,1)-(1+$H$11-$H$13)^YEARFRAC(B1028,B1029,1)),"")</f>
        <v/>
      </c>
      <c r="I1029" s="30" t="str">
        <f ca="1">IFERROR(IF(YEARFRAC($I$28,DATE(YEAR(I1028),MONTH(I1028)+1,1))&gt;$H$17,"",DATE(YEAR(I1028),MONTH(I1028)+1,1)),"")</f>
        <v/>
      </c>
      <c r="J1029" s="33" t="str">
        <f ca="1">IF(I1029&lt;&gt;"",(J1028-K1028)*(1+($H$12-$H$13)/12),"")</f>
        <v/>
      </c>
      <c r="K1029" s="33" t="str">
        <f ca="1">IF(J1029&lt;&gt;"",-PMT(($H$12-$H$13)/12,12*$H$17,$J$28,0,1),"")</f>
        <v/>
      </c>
      <c r="L1029" s="33" t="str">
        <f ca="1">IF(K1029&lt;&gt;"",J1029*$H$13/12,"")</f>
        <v/>
      </c>
    </row>
    <row r="1030" spans="2:12" x14ac:dyDescent="0.3">
      <c r="B1030" s="30" t="str">
        <f ca="1">IFERROR(IF(YEARFRAC($B$28,IF(DATE(YEAR(B1029),MONTH(B1029),15)&gt;B1029,DATE(YEAR(B1029),MONTH(B1029),15),DATE(YEAR(B1029),MONTH(B1029)+1,1)))&gt;$H$16,"",IF(DATE(YEAR(B1029),MONTH(B1029),15)&gt;B1029,DATE(YEAR(B1029),MONTH(B1029),15),DATE(YEAR(B1029),MONTH(B1029)+1,1))),"")</f>
        <v/>
      </c>
      <c r="C1030" s="33" t="str">
        <f ca="1">IF(B1030&lt;&gt;"",IF(AND(MONTH(B1030)=1,DAY(B1030)=1),C1029*(1+$H$10),C1029),"")</f>
        <v/>
      </c>
      <c r="D1030" s="33" t="str">
        <f ca="1">IF(C1030&lt;&gt;"",C1030*$H$8/24,"")</f>
        <v/>
      </c>
      <c r="E1030" s="33" t="str">
        <f ca="1">IF(D1030&lt;&gt;"",C1030*$H$9/24,"")</f>
        <v/>
      </c>
      <c r="F1030" s="33" t="str">
        <f ca="1">IF(E1030&lt;&gt;"",F1029*(1+$H$11-$H$13)^YEARFRAC(B1029,B1030,1)+D1030+E1030,"")</f>
        <v/>
      </c>
      <c r="G1030" s="33" t="str">
        <f ca="1">IF(E1030&lt;&gt;"",F1029*((1+$H$11)^YEARFRAC(B1029,B1030,1)-(1+$H$11-$H$13)^YEARFRAC(B1029,B1030,1)),"")</f>
        <v/>
      </c>
      <c r="I1030" s="30" t="str">
        <f ca="1">IFERROR(IF(YEARFRAC($I$28,DATE(YEAR(I1029),MONTH(I1029)+1,1))&gt;$H$17,"",DATE(YEAR(I1029),MONTH(I1029)+1,1)),"")</f>
        <v/>
      </c>
      <c r="J1030" s="33" t="str">
        <f ca="1">IF(I1030&lt;&gt;"",(J1029-K1029)*(1+($H$12-$H$13)/12),"")</f>
        <v/>
      </c>
      <c r="K1030" s="33" t="str">
        <f ca="1">IF(J1030&lt;&gt;"",-PMT(($H$12-$H$13)/12,12*$H$17,$J$28,0,1),"")</f>
        <v/>
      </c>
      <c r="L1030" s="33" t="str">
        <f ca="1">IF(K1030&lt;&gt;"",J1030*$H$13/12,"")</f>
        <v/>
      </c>
    </row>
    <row r="1031" spans="2:12" x14ac:dyDescent="0.3">
      <c r="B1031" s="30" t="str">
        <f ca="1">IFERROR(IF(YEARFRAC($B$28,IF(DATE(YEAR(B1030),MONTH(B1030),15)&gt;B1030,DATE(YEAR(B1030),MONTH(B1030),15),DATE(YEAR(B1030),MONTH(B1030)+1,1)))&gt;$H$16,"",IF(DATE(YEAR(B1030),MONTH(B1030),15)&gt;B1030,DATE(YEAR(B1030),MONTH(B1030),15),DATE(YEAR(B1030),MONTH(B1030)+1,1))),"")</f>
        <v/>
      </c>
      <c r="C1031" s="33" t="str">
        <f ca="1">IF(B1031&lt;&gt;"",IF(AND(MONTH(B1031)=1,DAY(B1031)=1),C1030*(1+$H$10),C1030),"")</f>
        <v/>
      </c>
      <c r="D1031" s="33" t="str">
        <f ca="1">IF(C1031&lt;&gt;"",C1031*$H$8/24,"")</f>
        <v/>
      </c>
      <c r="E1031" s="33" t="str">
        <f ca="1">IF(D1031&lt;&gt;"",C1031*$H$9/24,"")</f>
        <v/>
      </c>
      <c r="F1031" s="33" t="str">
        <f ca="1">IF(E1031&lt;&gt;"",F1030*(1+$H$11-$H$13)^YEARFRAC(B1030,B1031,1)+D1031+E1031,"")</f>
        <v/>
      </c>
      <c r="G1031" s="33" t="str">
        <f ca="1">IF(E1031&lt;&gt;"",F1030*((1+$H$11)^YEARFRAC(B1030,B1031,1)-(1+$H$11-$H$13)^YEARFRAC(B1030,B1031,1)),"")</f>
        <v/>
      </c>
      <c r="I1031" s="30" t="str">
        <f ca="1">IFERROR(IF(YEARFRAC($I$28,DATE(YEAR(I1030),MONTH(I1030)+1,1))&gt;$H$17,"",DATE(YEAR(I1030),MONTH(I1030)+1,1)),"")</f>
        <v/>
      </c>
      <c r="J1031" s="33" t="str">
        <f ca="1">IF(I1031&lt;&gt;"",(J1030-K1030)*(1+($H$12-$H$13)/12),"")</f>
        <v/>
      </c>
      <c r="K1031" s="33" t="str">
        <f ca="1">IF(J1031&lt;&gt;"",-PMT(($H$12-$H$13)/12,12*$H$17,$J$28,0,1),"")</f>
        <v/>
      </c>
      <c r="L1031" s="33" t="str">
        <f ca="1">IF(K1031&lt;&gt;"",J1031*$H$13/12,"")</f>
        <v/>
      </c>
    </row>
    <row r="1032" spans="2:12" x14ac:dyDescent="0.3">
      <c r="B1032" s="30" t="str">
        <f ca="1">IFERROR(IF(YEARFRAC($B$28,IF(DATE(YEAR(B1031),MONTH(B1031),15)&gt;B1031,DATE(YEAR(B1031),MONTH(B1031),15),DATE(YEAR(B1031),MONTH(B1031)+1,1)))&gt;$H$16,"",IF(DATE(YEAR(B1031),MONTH(B1031),15)&gt;B1031,DATE(YEAR(B1031),MONTH(B1031),15),DATE(YEAR(B1031),MONTH(B1031)+1,1))),"")</f>
        <v/>
      </c>
      <c r="C1032" s="33" t="str">
        <f ca="1">IF(B1032&lt;&gt;"",IF(AND(MONTH(B1032)=1,DAY(B1032)=1),C1031*(1+$H$10),C1031),"")</f>
        <v/>
      </c>
      <c r="D1032" s="33" t="str">
        <f ca="1">IF(C1032&lt;&gt;"",C1032*$H$8/24,"")</f>
        <v/>
      </c>
      <c r="E1032" s="33" t="str">
        <f ca="1">IF(D1032&lt;&gt;"",C1032*$H$9/24,"")</f>
        <v/>
      </c>
      <c r="F1032" s="33" t="str">
        <f ca="1">IF(E1032&lt;&gt;"",F1031*(1+$H$11-$H$13)^YEARFRAC(B1031,B1032,1)+D1032+E1032,"")</f>
        <v/>
      </c>
      <c r="G1032" s="33" t="str">
        <f ca="1">IF(E1032&lt;&gt;"",F1031*((1+$H$11)^YEARFRAC(B1031,B1032,1)-(1+$H$11-$H$13)^YEARFRAC(B1031,B1032,1)),"")</f>
        <v/>
      </c>
      <c r="I1032" s="30" t="str">
        <f ca="1">IFERROR(IF(YEARFRAC($I$28,DATE(YEAR(I1031),MONTH(I1031)+1,1))&gt;$H$17,"",DATE(YEAR(I1031),MONTH(I1031)+1,1)),"")</f>
        <v/>
      </c>
      <c r="J1032" s="33" t="str">
        <f ca="1">IF(I1032&lt;&gt;"",(J1031-K1031)*(1+($H$12-$H$13)/12),"")</f>
        <v/>
      </c>
      <c r="K1032" s="33" t="str">
        <f ca="1">IF(J1032&lt;&gt;"",-PMT(($H$12-$H$13)/12,12*$H$17,$J$28,0,1),"")</f>
        <v/>
      </c>
      <c r="L1032" s="33" t="str">
        <f ca="1">IF(K1032&lt;&gt;"",J1032*$H$13/12,"")</f>
        <v/>
      </c>
    </row>
    <row r="1033" spans="2:12" x14ac:dyDescent="0.3">
      <c r="B1033" s="30" t="str">
        <f ca="1">IFERROR(IF(YEARFRAC($B$28,IF(DATE(YEAR(B1032),MONTH(B1032),15)&gt;B1032,DATE(YEAR(B1032),MONTH(B1032),15),DATE(YEAR(B1032),MONTH(B1032)+1,1)))&gt;$H$16,"",IF(DATE(YEAR(B1032),MONTH(B1032),15)&gt;B1032,DATE(YEAR(B1032),MONTH(B1032),15),DATE(YEAR(B1032),MONTH(B1032)+1,1))),"")</f>
        <v/>
      </c>
      <c r="C1033" s="33" t="str">
        <f ca="1">IF(B1033&lt;&gt;"",IF(AND(MONTH(B1033)=1,DAY(B1033)=1),C1032*(1+$H$10),C1032),"")</f>
        <v/>
      </c>
      <c r="D1033" s="33" t="str">
        <f ca="1">IF(C1033&lt;&gt;"",C1033*$H$8/24,"")</f>
        <v/>
      </c>
      <c r="E1033" s="33" t="str">
        <f ca="1">IF(D1033&lt;&gt;"",C1033*$H$9/24,"")</f>
        <v/>
      </c>
      <c r="F1033" s="33" t="str">
        <f ca="1">IF(E1033&lt;&gt;"",F1032*(1+$H$11-$H$13)^YEARFRAC(B1032,B1033,1)+D1033+E1033,"")</f>
        <v/>
      </c>
      <c r="G1033" s="33" t="str">
        <f ca="1">IF(E1033&lt;&gt;"",F1032*((1+$H$11)^YEARFRAC(B1032,B1033,1)-(1+$H$11-$H$13)^YEARFRAC(B1032,B1033,1)),"")</f>
        <v/>
      </c>
      <c r="I1033" s="30" t="str">
        <f ca="1">IFERROR(IF(YEARFRAC($I$28,DATE(YEAR(I1032),MONTH(I1032)+1,1))&gt;$H$17,"",DATE(YEAR(I1032),MONTH(I1032)+1,1)),"")</f>
        <v/>
      </c>
      <c r="J1033" s="33" t="str">
        <f ca="1">IF(I1033&lt;&gt;"",(J1032-K1032)*(1+($H$12-$H$13)/12),"")</f>
        <v/>
      </c>
      <c r="K1033" s="33" t="str">
        <f ca="1">IF(J1033&lt;&gt;"",-PMT(($H$12-$H$13)/12,12*$H$17,$J$28,0,1),"")</f>
        <v/>
      </c>
      <c r="L1033" s="33" t="str">
        <f ca="1">IF(K1033&lt;&gt;"",J1033*$H$13/12,"")</f>
        <v/>
      </c>
    </row>
    <row r="1034" spans="2:12" x14ac:dyDescent="0.3">
      <c r="B1034" s="30" t="str">
        <f ca="1">IFERROR(IF(YEARFRAC($B$28,IF(DATE(YEAR(B1033),MONTH(B1033),15)&gt;B1033,DATE(YEAR(B1033),MONTH(B1033),15),DATE(YEAR(B1033),MONTH(B1033)+1,1)))&gt;$H$16,"",IF(DATE(YEAR(B1033),MONTH(B1033),15)&gt;B1033,DATE(YEAR(B1033),MONTH(B1033),15),DATE(YEAR(B1033),MONTH(B1033)+1,1))),"")</f>
        <v/>
      </c>
      <c r="C1034" s="33" t="str">
        <f ca="1">IF(B1034&lt;&gt;"",IF(AND(MONTH(B1034)=1,DAY(B1034)=1),C1033*(1+$H$10),C1033),"")</f>
        <v/>
      </c>
      <c r="D1034" s="33" t="str">
        <f ca="1">IF(C1034&lt;&gt;"",C1034*$H$8/24,"")</f>
        <v/>
      </c>
      <c r="E1034" s="33" t="str">
        <f ca="1">IF(D1034&lt;&gt;"",C1034*$H$9/24,"")</f>
        <v/>
      </c>
      <c r="F1034" s="33" t="str">
        <f ca="1">IF(E1034&lt;&gt;"",F1033*(1+$H$11-$H$13)^YEARFRAC(B1033,B1034,1)+D1034+E1034,"")</f>
        <v/>
      </c>
      <c r="G1034" s="33" t="str">
        <f ca="1">IF(E1034&lt;&gt;"",F1033*((1+$H$11)^YEARFRAC(B1033,B1034,1)-(1+$H$11-$H$13)^YEARFRAC(B1033,B1034,1)),"")</f>
        <v/>
      </c>
      <c r="I1034" s="30" t="str">
        <f ca="1">IFERROR(IF(YEARFRAC($I$28,DATE(YEAR(I1033),MONTH(I1033)+1,1))&gt;$H$17,"",DATE(YEAR(I1033),MONTH(I1033)+1,1)),"")</f>
        <v/>
      </c>
      <c r="J1034" s="33" t="str">
        <f ca="1">IF(I1034&lt;&gt;"",(J1033-K1033)*(1+($H$12-$H$13)/12),"")</f>
        <v/>
      </c>
      <c r="K1034" s="33" t="str">
        <f ca="1">IF(J1034&lt;&gt;"",-PMT(($H$12-$H$13)/12,12*$H$17,$J$28,0,1),"")</f>
        <v/>
      </c>
      <c r="L1034" s="33" t="str">
        <f ca="1">IF(K1034&lt;&gt;"",J1034*$H$13/12,"")</f>
        <v/>
      </c>
    </row>
    <row r="1035" spans="2:12" x14ac:dyDescent="0.3">
      <c r="B1035" s="30" t="str">
        <f ca="1">IFERROR(IF(YEARFRAC($B$28,IF(DATE(YEAR(B1034),MONTH(B1034),15)&gt;B1034,DATE(YEAR(B1034),MONTH(B1034),15),DATE(YEAR(B1034),MONTH(B1034)+1,1)))&gt;$H$16,"",IF(DATE(YEAR(B1034),MONTH(B1034),15)&gt;B1034,DATE(YEAR(B1034),MONTH(B1034),15),DATE(YEAR(B1034),MONTH(B1034)+1,1))),"")</f>
        <v/>
      </c>
      <c r="C1035" s="33" t="str">
        <f ca="1">IF(B1035&lt;&gt;"",IF(AND(MONTH(B1035)=1,DAY(B1035)=1),C1034*(1+$H$10),C1034),"")</f>
        <v/>
      </c>
      <c r="D1035" s="33" t="str">
        <f ca="1">IF(C1035&lt;&gt;"",C1035*$H$8/24,"")</f>
        <v/>
      </c>
      <c r="E1035" s="33" t="str">
        <f ca="1">IF(D1035&lt;&gt;"",C1035*$H$9/24,"")</f>
        <v/>
      </c>
      <c r="F1035" s="33" t="str">
        <f ca="1">IF(E1035&lt;&gt;"",F1034*(1+$H$11-$H$13)^YEARFRAC(B1034,B1035,1)+D1035+E1035,"")</f>
        <v/>
      </c>
      <c r="G1035" s="33" t="str">
        <f ca="1">IF(E1035&lt;&gt;"",F1034*((1+$H$11)^YEARFRAC(B1034,B1035,1)-(1+$H$11-$H$13)^YEARFRAC(B1034,B1035,1)),"")</f>
        <v/>
      </c>
      <c r="I1035" s="30" t="str">
        <f ca="1">IFERROR(IF(YEARFRAC($I$28,DATE(YEAR(I1034),MONTH(I1034)+1,1))&gt;$H$17,"",DATE(YEAR(I1034),MONTH(I1034)+1,1)),"")</f>
        <v/>
      </c>
      <c r="J1035" s="33" t="str">
        <f ca="1">IF(I1035&lt;&gt;"",(J1034-K1034)*(1+($H$12-$H$13)/12),"")</f>
        <v/>
      </c>
      <c r="K1035" s="33" t="str">
        <f ca="1">IF(J1035&lt;&gt;"",-PMT(($H$12-$H$13)/12,12*$H$17,$J$28,0,1),"")</f>
        <v/>
      </c>
      <c r="L1035" s="33" t="str">
        <f ca="1">IF(K1035&lt;&gt;"",J1035*$H$13/12,"")</f>
        <v/>
      </c>
    </row>
    <row r="1036" spans="2:12" x14ac:dyDescent="0.3">
      <c r="B1036" s="30" t="str">
        <f ca="1">IFERROR(IF(YEARFRAC($B$28,IF(DATE(YEAR(B1035),MONTH(B1035),15)&gt;B1035,DATE(YEAR(B1035),MONTH(B1035),15),DATE(YEAR(B1035),MONTH(B1035)+1,1)))&gt;$H$16,"",IF(DATE(YEAR(B1035),MONTH(B1035),15)&gt;B1035,DATE(YEAR(B1035),MONTH(B1035),15),DATE(YEAR(B1035),MONTH(B1035)+1,1))),"")</f>
        <v/>
      </c>
      <c r="C1036" s="33" t="str">
        <f ca="1">IF(B1036&lt;&gt;"",IF(AND(MONTH(B1036)=1,DAY(B1036)=1),C1035*(1+$H$10),C1035),"")</f>
        <v/>
      </c>
      <c r="D1036" s="33" t="str">
        <f ca="1">IF(C1036&lt;&gt;"",C1036*$H$8/24,"")</f>
        <v/>
      </c>
      <c r="E1036" s="33" t="str">
        <f ca="1">IF(D1036&lt;&gt;"",C1036*$H$9/24,"")</f>
        <v/>
      </c>
      <c r="F1036" s="33" t="str">
        <f ca="1">IF(E1036&lt;&gt;"",F1035*(1+$H$11-$H$13)^YEARFRAC(B1035,B1036,1)+D1036+E1036,"")</f>
        <v/>
      </c>
      <c r="G1036" s="33" t="str">
        <f ca="1">IF(E1036&lt;&gt;"",F1035*((1+$H$11)^YEARFRAC(B1035,B1036,1)-(1+$H$11-$H$13)^YEARFRAC(B1035,B1036,1)),"")</f>
        <v/>
      </c>
      <c r="I1036" s="30" t="str">
        <f ca="1">IFERROR(IF(YEARFRAC($I$28,DATE(YEAR(I1035),MONTH(I1035)+1,1))&gt;$H$17,"",DATE(YEAR(I1035),MONTH(I1035)+1,1)),"")</f>
        <v/>
      </c>
      <c r="J1036" s="33" t="str">
        <f ca="1">IF(I1036&lt;&gt;"",(J1035-K1035)*(1+($H$12-$H$13)/12),"")</f>
        <v/>
      </c>
      <c r="K1036" s="33" t="str">
        <f ca="1">IF(J1036&lt;&gt;"",-PMT(($H$12-$H$13)/12,12*$H$17,$J$28,0,1),"")</f>
        <v/>
      </c>
      <c r="L1036" s="33" t="str">
        <f ca="1">IF(K1036&lt;&gt;"",J1036*$H$13/12,"")</f>
        <v/>
      </c>
    </row>
    <row r="1037" spans="2:12" x14ac:dyDescent="0.3">
      <c r="B1037" s="30" t="str">
        <f ca="1">IFERROR(IF(YEARFRAC($B$28,IF(DATE(YEAR(B1036),MONTH(B1036),15)&gt;B1036,DATE(YEAR(B1036),MONTH(B1036),15),DATE(YEAR(B1036),MONTH(B1036)+1,1)))&gt;$H$16,"",IF(DATE(YEAR(B1036),MONTH(B1036),15)&gt;B1036,DATE(YEAR(B1036),MONTH(B1036),15),DATE(YEAR(B1036),MONTH(B1036)+1,1))),"")</f>
        <v/>
      </c>
      <c r="C1037" s="33" t="str">
        <f ca="1">IF(B1037&lt;&gt;"",IF(AND(MONTH(B1037)=1,DAY(B1037)=1),C1036*(1+$H$10),C1036),"")</f>
        <v/>
      </c>
      <c r="D1037" s="33" t="str">
        <f ca="1">IF(C1037&lt;&gt;"",C1037*$H$8/24,"")</f>
        <v/>
      </c>
      <c r="E1037" s="33" t="str">
        <f ca="1">IF(D1037&lt;&gt;"",C1037*$H$9/24,"")</f>
        <v/>
      </c>
      <c r="F1037" s="33" t="str">
        <f ca="1">IF(E1037&lt;&gt;"",F1036*(1+$H$11-$H$13)^YEARFRAC(B1036,B1037,1)+D1037+E1037,"")</f>
        <v/>
      </c>
      <c r="G1037" s="33" t="str">
        <f ca="1">IF(E1037&lt;&gt;"",F1036*((1+$H$11)^YEARFRAC(B1036,B1037,1)-(1+$H$11-$H$13)^YEARFRAC(B1036,B1037,1)),"")</f>
        <v/>
      </c>
      <c r="I1037" s="30" t="str">
        <f ca="1">IFERROR(IF(YEARFRAC($I$28,DATE(YEAR(I1036),MONTH(I1036)+1,1))&gt;$H$17,"",DATE(YEAR(I1036),MONTH(I1036)+1,1)),"")</f>
        <v/>
      </c>
      <c r="J1037" s="33" t="str">
        <f ca="1">IF(I1037&lt;&gt;"",(J1036-K1036)*(1+($H$12-$H$13)/12),"")</f>
        <v/>
      </c>
      <c r="K1037" s="33" t="str">
        <f ca="1">IF(J1037&lt;&gt;"",-PMT(($H$12-$H$13)/12,12*$H$17,$J$28,0,1),"")</f>
        <v/>
      </c>
      <c r="L1037" s="33" t="str">
        <f ca="1">IF(K1037&lt;&gt;"",J1037*$H$13/12,"")</f>
        <v/>
      </c>
    </row>
    <row r="1038" spans="2:12" x14ac:dyDescent="0.3">
      <c r="B1038" s="30" t="str">
        <f ca="1">IFERROR(IF(YEARFRAC($B$28,IF(DATE(YEAR(B1037),MONTH(B1037),15)&gt;B1037,DATE(YEAR(B1037),MONTH(B1037),15),DATE(YEAR(B1037),MONTH(B1037)+1,1)))&gt;$H$16,"",IF(DATE(YEAR(B1037),MONTH(B1037),15)&gt;B1037,DATE(YEAR(B1037),MONTH(B1037),15),DATE(YEAR(B1037),MONTH(B1037)+1,1))),"")</f>
        <v/>
      </c>
      <c r="C1038" s="33" t="str">
        <f ca="1">IF(B1038&lt;&gt;"",IF(AND(MONTH(B1038)=1,DAY(B1038)=1),C1037*(1+$H$10),C1037),"")</f>
        <v/>
      </c>
      <c r="D1038" s="33" t="str">
        <f ca="1">IF(C1038&lt;&gt;"",C1038*$H$8/24,"")</f>
        <v/>
      </c>
      <c r="E1038" s="33" t="str">
        <f ca="1">IF(D1038&lt;&gt;"",C1038*$H$9/24,"")</f>
        <v/>
      </c>
      <c r="F1038" s="33" t="str">
        <f ca="1">IF(E1038&lt;&gt;"",F1037*(1+$H$11-$H$13)^YEARFRAC(B1037,B1038,1)+D1038+E1038,"")</f>
        <v/>
      </c>
      <c r="G1038" s="33" t="str">
        <f ca="1">IF(E1038&lt;&gt;"",F1037*((1+$H$11)^YEARFRAC(B1037,B1038,1)-(1+$H$11-$H$13)^YEARFRAC(B1037,B1038,1)),"")</f>
        <v/>
      </c>
      <c r="I1038" s="30" t="str">
        <f ca="1">IFERROR(IF(YEARFRAC($I$28,DATE(YEAR(I1037),MONTH(I1037)+1,1))&gt;$H$17,"",DATE(YEAR(I1037),MONTH(I1037)+1,1)),"")</f>
        <v/>
      </c>
      <c r="J1038" s="33" t="str">
        <f ca="1">IF(I1038&lt;&gt;"",(J1037-K1037)*(1+($H$12-$H$13)/12),"")</f>
        <v/>
      </c>
      <c r="K1038" s="33" t="str">
        <f ca="1">IF(J1038&lt;&gt;"",-PMT(($H$12-$H$13)/12,12*$H$17,$J$28,0,1),"")</f>
        <v/>
      </c>
      <c r="L1038" s="33" t="str">
        <f ca="1">IF(K1038&lt;&gt;"",J1038*$H$13/12,"")</f>
        <v/>
      </c>
    </row>
    <row r="1039" spans="2:12" x14ac:dyDescent="0.3">
      <c r="B1039" s="30" t="str">
        <f ca="1">IFERROR(IF(YEARFRAC($B$28,IF(DATE(YEAR(B1038),MONTH(B1038),15)&gt;B1038,DATE(YEAR(B1038),MONTH(B1038),15),DATE(YEAR(B1038),MONTH(B1038)+1,1)))&gt;$H$16,"",IF(DATE(YEAR(B1038),MONTH(B1038),15)&gt;B1038,DATE(YEAR(B1038),MONTH(B1038),15),DATE(YEAR(B1038),MONTH(B1038)+1,1))),"")</f>
        <v/>
      </c>
      <c r="C1039" s="33" t="str">
        <f ca="1">IF(B1039&lt;&gt;"",IF(AND(MONTH(B1039)=1,DAY(B1039)=1),C1038*(1+$H$10),C1038),"")</f>
        <v/>
      </c>
      <c r="D1039" s="33" t="str">
        <f ca="1">IF(C1039&lt;&gt;"",C1039*$H$8/24,"")</f>
        <v/>
      </c>
      <c r="E1039" s="33" t="str">
        <f ca="1">IF(D1039&lt;&gt;"",C1039*$H$9/24,"")</f>
        <v/>
      </c>
      <c r="F1039" s="33" t="str">
        <f ca="1">IF(E1039&lt;&gt;"",F1038*(1+$H$11-$H$13)^YEARFRAC(B1038,B1039,1)+D1039+E1039,"")</f>
        <v/>
      </c>
      <c r="G1039" s="33" t="str">
        <f ca="1">IF(E1039&lt;&gt;"",F1038*((1+$H$11)^YEARFRAC(B1038,B1039,1)-(1+$H$11-$H$13)^YEARFRAC(B1038,B1039,1)),"")</f>
        <v/>
      </c>
      <c r="I1039" s="30" t="str">
        <f ca="1">IFERROR(IF(YEARFRAC($I$28,DATE(YEAR(I1038),MONTH(I1038)+1,1))&gt;$H$17,"",DATE(YEAR(I1038),MONTH(I1038)+1,1)),"")</f>
        <v/>
      </c>
      <c r="J1039" s="33" t="str">
        <f ca="1">IF(I1039&lt;&gt;"",(J1038-K1038)*(1+($H$12-$H$13)/12),"")</f>
        <v/>
      </c>
      <c r="K1039" s="33" t="str">
        <f ca="1">IF(J1039&lt;&gt;"",-PMT(($H$12-$H$13)/12,12*$H$17,$J$28,0,1),"")</f>
        <v/>
      </c>
      <c r="L1039" s="33" t="str">
        <f ca="1">IF(K1039&lt;&gt;"",J1039*$H$13/12,"")</f>
        <v/>
      </c>
    </row>
    <row r="1040" spans="2:12" x14ac:dyDescent="0.3">
      <c r="B1040" s="30" t="str">
        <f ca="1">IFERROR(IF(YEARFRAC($B$28,IF(DATE(YEAR(B1039),MONTH(B1039),15)&gt;B1039,DATE(YEAR(B1039),MONTH(B1039),15),DATE(YEAR(B1039),MONTH(B1039)+1,1)))&gt;$H$16,"",IF(DATE(YEAR(B1039),MONTH(B1039),15)&gt;B1039,DATE(YEAR(B1039),MONTH(B1039),15),DATE(YEAR(B1039),MONTH(B1039)+1,1))),"")</f>
        <v/>
      </c>
      <c r="C1040" s="33" t="str">
        <f ca="1">IF(B1040&lt;&gt;"",IF(AND(MONTH(B1040)=1,DAY(B1040)=1),C1039*(1+$H$10),C1039),"")</f>
        <v/>
      </c>
      <c r="D1040" s="33" t="str">
        <f ca="1">IF(C1040&lt;&gt;"",C1040*$H$8/24,"")</f>
        <v/>
      </c>
      <c r="E1040" s="33" t="str">
        <f ca="1">IF(D1040&lt;&gt;"",C1040*$H$9/24,"")</f>
        <v/>
      </c>
      <c r="F1040" s="33" t="str">
        <f ca="1">IF(E1040&lt;&gt;"",F1039*(1+$H$11-$H$13)^YEARFRAC(B1039,B1040,1)+D1040+E1040,"")</f>
        <v/>
      </c>
      <c r="G1040" s="33" t="str">
        <f ca="1">IF(E1040&lt;&gt;"",F1039*((1+$H$11)^YEARFRAC(B1039,B1040,1)-(1+$H$11-$H$13)^YEARFRAC(B1039,B1040,1)),"")</f>
        <v/>
      </c>
      <c r="I1040" s="30" t="str">
        <f ca="1">IFERROR(IF(YEARFRAC($I$28,DATE(YEAR(I1039),MONTH(I1039)+1,1))&gt;$H$17,"",DATE(YEAR(I1039),MONTH(I1039)+1,1)),"")</f>
        <v/>
      </c>
      <c r="J1040" s="33" t="str">
        <f ca="1">IF(I1040&lt;&gt;"",(J1039-K1039)*(1+($H$12-$H$13)/12),"")</f>
        <v/>
      </c>
      <c r="K1040" s="33" t="str">
        <f ca="1">IF(J1040&lt;&gt;"",-PMT(($H$12-$H$13)/12,12*$H$17,$J$28,0,1),"")</f>
        <v/>
      </c>
      <c r="L1040" s="33" t="str">
        <f ca="1">IF(K1040&lt;&gt;"",J1040*$H$13/12,"")</f>
        <v/>
      </c>
    </row>
    <row r="1041" spans="2:12" x14ac:dyDescent="0.3">
      <c r="B1041" s="30" t="str">
        <f ca="1">IFERROR(IF(YEARFRAC($B$28,IF(DATE(YEAR(B1040),MONTH(B1040),15)&gt;B1040,DATE(YEAR(B1040),MONTH(B1040),15),DATE(YEAR(B1040),MONTH(B1040)+1,1)))&gt;$H$16,"",IF(DATE(YEAR(B1040),MONTH(B1040),15)&gt;B1040,DATE(YEAR(B1040),MONTH(B1040),15),DATE(YEAR(B1040),MONTH(B1040)+1,1))),"")</f>
        <v/>
      </c>
      <c r="C1041" s="33" t="str">
        <f ca="1">IF(B1041&lt;&gt;"",IF(AND(MONTH(B1041)=1,DAY(B1041)=1),C1040*(1+$H$10),C1040),"")</f>
        <v/>
      </c>
      <c r="D1041" s="33" t="str">
        <f ca="1">IF(C1041&lt;&gt;"",C1041*$H$8/24,"")</f>
        <v/>
      </c>
      <c r="E1041" s="33" t="str">
        <f ca="1">IF(D1041&lt;&gt;"",C1041*$H$9/24,"")</f>
        <v/>
      </c>
      <c r="F1041" s="33" t="str">
        <f ca="1">IF(E1041&lt;&gt;"",F1040*(1+$H$11-$H$13)^YEARFRAC(B1040,B1041,1)+D1041+E1041,"")</f>
        <v/>
      </c>
      <c r="G1041" s="33" t="str">
        <f ca="1">IF(E1041&lt;&gt;"",F1040*((1+$H$11)^YEARFRAC(B1040,B1041,1)-(1+$H$11-$H$13)^YEARFRAC(B1040,B1041,1)),"")</f>
        <v/>
      </c>
      <c r="I1041" s="30" t="str">
        <f ca="1">IFERROR(IF(YEARFRAC($I$28,DATE(YEAR(I1040),MONTH(I1040)+1,1))&gt;$H$17,"",DATE(YEAR(I1040),MONTH(I1040)+1,1)),"")</f>
        <v/>
      </c>
      <c r="J1041" s="33" t="str">
        <f ca="1">IF(I1041&lt;&gt;"",(J1040-K1040)*(1+($H$12-$H$13)/12),"")</f>
        <v/>
      </c>
      <c r="K1041" s="33" t="str">
        <f ca="1">IF(J1041&lt;&gt;"",-PMT(($H$12-$H$13)/12,12*$H$17,$J$28,0,1),"")</f>
        <v/>
      </c>
      <c r="L1041" s="33" t="str">
        <f ca="1">IF(K1041&lt;&gt;"",J1041*$H$13/12,"")</f>
        <v/>
      </c>
    </row>
    <row r="1042" spans="2:12" x14ac:dyDescent="0.3">
      <c r="B1042" s="30" t="str">
        <f ca="1">IFERROR(IF(YEARFRAC($B$28,IF(DATE(YEAR(B1041),MONTH(B1041),15)&gt;B1041,DATE(YEAR(B1041),MONTH(B1041),15),DATE(YEAR(B1041),MONTH(B1041)+1,1)))&gt;$H$16,"",IF(DATE(YEAR(B1041),MONTH(B1041),15)&gt;B1041,DATE(YEAR(B1041),MONTH(B1041),15),DATE(YEAR(B1041),MONTH(B1041)+1,1))),"")</f>
        <v/>
      </c>
      <c r="C1042" s="33" t="str">
        <f ca="1">IF(B1042&lt;&gt;"",IF(AND(MONTH(B1042)=1,DAY(B1042)=1),C1041*(1+$H$10),C1041),"")</f>
        <v/>
      </c>
      <c r="D1042" s="33" t="str">
        <f ca="1">IF(C1042&lt;&gt;"",C1042*$H$8/24,"")</f>
        <v/>
      </c>
      <c r="E1042" s="33" t="str">
        <f ca="1">IF(D1042&lt;&gt;"",C1042*$H$9/24,"")</f>
        <v/>
      </c>
      <c r="F1042" s="33" t="str">
        <f ca="1">IF(E1042&lt;&gt;"",F1041*(1+$H$11-$H$13)^YEARFRAC(B1041,B1042,1)+D1042+E1042,"")</f>
        <v/>
      </c>
      <c r="G1042" s="33" t="str">
        <f ca="1">IF(E1042&lt;&gt;"",F1041*((1+$H$11)^YEARFRAC(B1041,B1042,1)-(1+$H$11-$H$13)^YEARFRAC(B1041,B1042,1)),"")</f>
        <v/>
      </c>
      <c r="I1042" s="30" t="str">
        <f ca="1">IFERROR(IF(YEARFRAC($I$28,DATE(YEAR(I1041),MONTH(I1041)+1,1))&gt;$H$17,"",DATE(YEAR(I1041),MONTH(I1041)+1,1)),"")</f>
        <v/>
      </c>
      <c r="J1042" s="33" t="str">
        <f ca="1">IF(I1042&lt;&gt;"",(J1041-K1041)*(1+($H$12-$H$13)/12),"")</f>
        <v/>
      </c>
      <c r="K1042" s="33" t="str">
        <f ca="1">IF(J1042&lt;&gt;"",-PMT(($H$12-$H$13)/12,12*$H$17,$J$28,0,1),"")</f>
        <v/>
      </c>
      <c r="L1042" s="33" t="str">
        <f ca="1">IF(K1042&lt;&gt;"",J1042*$H$13/12,"")</f>
        <v/>
      </c>
    </row>
    <row r="1043" spans="2:12" x14ac:dyDescent="0.3">
      <c r="B1043" s="30" t="str">
        <f ca="1">IFERROR(IF(YEARFRAC($B$28,IF(DATE(YEAR(B1042),MONTH(B1042),15)&gt;B1042,DATE(YEAR(B1042),MONTH(B1042),15),DATE(YEAR(B1042),MONTH(B1042)+1,1)))&gt;$H$16,"",IF(DATE(YEAR(B1042),MONTH(B1042),15)&gt;B1042,DATE(YEAR(B1042),MONTH(B1042),15),DATE(YEAR(B1042),MONTH(B1042)+1,1))),"")</f>
        <v/>
      </c>
      <c r="C1043" s="33" t="str">
        <f ca="1">IF(B1043&lt;&gt;"",IF(AND(MONTH(B1043)=1,DAY(B1043)=1),C1042*(1+$H$10),C1042),"")</f>
        <v/>
      </c>
      <c r="D1043" s="33" t="str">
        <f ca="1">IF(C1043&lt;&gt;"",C1043*$H$8/24,"")</f>
        <v/>
      </c>
      <c r="E1043" s="33" t="str">
        <f ca="1">IF(D1043&lt;&gt;"",C1043*$H$9/24,"")</f>
        <v/>
      </c>
      <c r="F1043" s="33" t="str">
        <f ca="1">IF(E1043&lt;&gt;"",F1042*(1+$H$11-$H$13)^YEARFRAC(B1042,B1043,1)+D1043+E1043,"")</f>
        <v/>
      </c>
      <c r="G1043" s="33" t="str">
        <f ca="1">IF(E1043&lt;&gt;"",F1042*((1+$H$11)^YEARFRAC(B1042,B1043,1)-(1+$H$11-$H$13)^YEARFRAC(B1042,B1043,1)),"")</f>
        <v/>
      </c>
      <c r="I1043" s="30" t="str">
        <f ca="1">IFERROR(IF(YEARFRAC($I$28,DATE(YEAR(I1042),MONTH(I1042)+1,1))&gt;$H$17,"",DATE(YEAR(I1042),MONTH(I1042)+1,1)),"")</f>
        <v/>
      </c>
      <c r="J1043" s="33" t="str">
        <f ca="1">IF(I1043&lt;&gt;"",(J1042-K1042)*(1+($H$12-$H$13)/12),"")</f>
        <v/>
      </c>
      <c r="K1043" s="33" t="str">
        <f ca="1">IF(J1043&lt;&gt;"",-PMT(($H$12-$H$13)/12,12*$H$17,$J$28,0,1),"")</f>
        <v/>
      </c>
      <c r="L1043" s="33" t="str">
        <f ca="1">IF(K1043&lt;&gt;"",J1043*$H$13/12,"")</f>
        <v/>
      </c>
    </row>
    <row r="1044" spans="2:12" x14ac:dyDescent="0.3">
      <c r="B1044" s="30" t="str">
        <f ca="1">IFERROR(IF(YEARFRAC($B$28,IF(DATE(YEAR(B1043),MONTH(B1043),15)&gt;B1043,DATE(YEAR(B1043),MONTH(B1043),15),DATE(YEAR(B1043),MONTH(B1043)+1,1)))&gt;$H$16,"",IF(DATE(YEAR(B1043),MONTH(B1043),15)&gt;B1043,DATE(YEAR(B1043),MONTH(B1043),15),DATE(YEAR(B1043),MONTH(B1043)+1,1))),"")</f>
        <v/>
      </c>
      <c r="C1044" s="33" t="str">
        <f ca="1">IF(B1044&lt;&gt;"",IF(AND(MONTH(B1044)=1,DAY(B1044)=1),C1043*(1+$H$10),C1043),"")</f>
        <v/>
      </c>
      <c r="D1044" s="33" t="str">
        <f ca="1">IF(C1044&lt;&gt;"",C1044*$H$8/24,"")</f>
        <v/>
      </c>
      <c r="E1044" s="33" t="str">
        <f ca="1">IF(D1044&lt;&gt;"",C1044*$H$9/24,"")</f>
        <v/>
      </c>
      <c r="F1044" s="33" t="str">
        <f ca="1">IF(E1044&lt;&gt;"",F1043*(1+$H$11-$H$13)^YEARFRAC(B1043,B1044,1)+D1044+E1044,"")</f>
        <v/>
      </c>
      <c r="G1044" s="33" t="str">
        <f ca="1">IF(E1044&lt;&gt;"",F1043*((1+$H$11)^YEARFRAC(B1043,B1044,1)-(1+$H$11-$H$13)^YEARFRAC(B1043,B1044,1)),"")</f>
        <v/>
      </c>
      <c r="I1044" s="30" t="str">
        <f ca="1">IFERROR(IF(YEARFRAC($I$28,DATE(YEAR(I1043),MONTH(I1043)+1,1))&gt;$H$17,"",DATE(YEAR(I1043),MONTH(I1043)+1,1)),"")</f>
        <v/>
      </c>
      <c r="J1044" s="33" t="str">
        <f ca="1">IF(I1044&lt;&gt;"",(J1043-K1043)*(1+($H$12-$H$13)/12),"")</f>
        <v/>
      </c>
      <c r="K1044" s="33" t="str">
        <f ca="1">IF(J1044&lt;&gt;"",-PMT(($H$12-$H$13)/12,12*$H$17,$J$28,0,1),"")</f>
        <v/>
      </c>
      <c r="L1044" s="33" t="str">
        <f ca="1">IF(K1044&lt;&gt;"",J1044*$H$13/12,"")</f>
        <v/>
      </c>
    </row>
    <row r="1045" spans="2:12" x14ac:dyDescent="0.3">
      <c r="B1045" s="30" t="str">
        <f ca="1">IFERROR(IF(YEARFRAC($B$28,IF(DATE(YEAR(B1044),MONTH(B1044),15)&gt;B1044,DATE(YEAR(B1044),MONTH(B1044),15),DATE(YEAR(B1044),MONTH(B1044)+1,1)))&gt;$H$16,"",IF(DATE(YEAR(B1044),MONTH(B1044),15)&gt;B1044,DATE(YEAR(B1044),MONTH(B1044),15),DATE(YEAR(B1044),MONTH(B1044)+1,1))),"")</f>
        <v/>
      </c>
      <c r="C1045" s="33" t="str">
        <f ca="1">IF(B1045&lt;&gt;"",IF(AND(MONTH(B1045)=1,DAY(B1045)=1),C1044*(1+$H$10),C1044),"")</f>
        <v/>
      </c>
      <c r="D1045" s="33" t="str">
        <f ca="1">IF(C1045&lt;&gt;"",C1045*$H$8/24,"")</f>
        <v/>
      </c>
      <c r="E1045" s="33" t="str">
        <f ca="1">IF(D1045&lt;&gt;"",C1045*$H$9/24,"")</f>
        <v/>
      </c>
      <c r="F1045" s="33" t="str">
        <f ca="1">IF(E1045&lt;&gt;"",F1044*(1+$H$11-$H$13)^YEARFRAC(B1044,B1045,1)+D1045+E1045,"")</f>
        <v/>
      </c>
      <c r="G1045" s="33" t="str">
        <f ca="1">IF(E1045&lt;&gt;"",F1044*((1+$H$11)^YEARFRAC(B1044,B1045,1)-(1+$H$11-$H$13)^YEARFRAC(B1044,B1045,1)),"")</f>
        <v/>
      </c>
      <c r="I1045" s="30" t="str">
        <f ca="1">IFERROR(IF(YEARFRAC($I$28,DATE(YEAR(I1044),MONTH(I1044)+1,1))&gt;$H$17,"",DATE(YEAR(I1044),MONTH(I1044)+1,1)),"")</f>
        <v/>
      </c>
      <c r="J1045" s="33" t="str">
        <f ca="1">IF(I1045&lt;&gt;"",(J1044-K1044)*(1+($H$12-$H$13)/12),"")</f>
        <v/>
      </c>
      <c r="K1045" s="33" t="str">
        <f ca="1">IF(J1045&lt;&gt;"",-PMT(($H$12-$H$13)/12,12*$H$17,$J$28,0,1),"")</f>
        <v/>
      </c>
      <c r="L1045" s="33" t="str">
        <f ca="1">IF(K1045&lt;&gt;"",J1045*$H$13/12,"")</f>
        <v/>
      </c>
    </row>
    <row r="1046" spans="2:12" x14ac:dyDescent="0.3">
      <c r="B1046" s="30" t="str">
        <f ca="1">IFERROR(IF(YEARFRAC($B$28,IF(DATE(YEAR(B1045),MONTH(B1045),15)&gt;B1045,DATE(YEAR(B1045),MONTH(B1045),15),DATE(YEAR(B1045),MONTH(B1045)+1,1)))&gt;$H$16,"",IF(DATE(YEAR(B1045),MONTH(B1045),15)&gt;B1045,DATE(YEAR(B1045),MONTH(B1045),15),DATE(YEAR(B1045),MONTH(B1045)+1,1))),"")</f>
        <v/>
      </c>
      <c r="C1046" s="33" t="str">
        <f ca="1">IF(B1046&lt;&gt;"",IF(AND(MONTH(B1046)=1,DAY(B1046)=1),C1045*(1+$H$10),C1045),"")</f>
        <v/>
      </c>
      <c r="D1046" s="33" t="str">
        <f ca="1">IF(C1046&lt;&gt;"",C1046*$H$8/24,"")</f>
        <v/>
      </c>
      <c r="E1046" s="33" t="str">
        <f ca="1">IF(D1046&lt;&gt;"",C1046*$H$9/24,"")</f>
        <v/>
      </c>
      <c r="F1046" s="33" t="str">
        <f ca="1">IF(E1046&lt;&gt;"",F1045*(1+$H$11-$H$13)^YEARFRAC(B1045,B1046,1)+D1046+E1046,"")</f>
        <v/>
      </c>
      <c r="G1046" s="33" t="str">
        <f ca="1">IF(E1046&lt;&gt;"",F1045*((1+$H$11)^YEARFRAC(B1045,B1046,1)-(1+$H$11-$H$13)^YEARFRAC(B1045,B1046,1)),"")</f>
        <v/>
      </c>
      <c r="I1046" s="30" t="str">
        <f ca="1">IFERROR(IF(YEARFRAC($I$28,DATE(YEAR(I1045),MONTH(I1045)+1,1))&gt;$H$17,"",DATE(YEAR(I1045),MONTH(I1045)+1,1)),"")</f>
        <v/>
      </c>
      <c r="J1046" s="33" t="str">
        <f ca="1">IF(I1046&lt;&gt;"",(J1045-K1045)*(1+($H$12-$H$13)/12),"")</f>
        <v/>
      </c>
      <c r="K1046" s="33" t="str">
        <f ca="1">IF(J1046&lt;&gt;"",-PMT(($H$12-$H$13)/12,12*$H$17,$J$28,0,1),"")</f>
        <v/>
      </c>
      <c r="L1046" s="33" t="str">
        <f ca="1">IF(K1046&lt;&gt;"",J1046*$H$13/12,"")</f>
        <v/>
      </c>
    </row>
    <row r="1047" spans="2:12" x14ac:dyDescent="0.3">
      <c r="B1047" s="30" t="str">
        <f ca="1">IFERROR(IF(YEARFRAC($B$28,IF(DATE(YEAR(B1046),MONTH(B1046),15)&gt;B1046,DATE(YEAR(B1046),MONTH(B1046),15),DATE(YEAR(B1046),MONTH(B1046)+1,1)))&gt;$H$16,"",IF(DATE(YEAR(B1046),MONTH(B1046),15)&gt;B1046,DATE(YEAR(B1046),MONTH(B1046),15),DATE(YEAR(B1046),MONTH(B1046)+1,1))),"")</f>
        <v/>
      </c>
      <c r="C1047" s="33" t="str">
        <f ca="1">IF(B1047&lt;&gt;"",IF(AND(MONTH(B1047)=1,DAY(B1047)=1),C1046*(1+$H$10),C1046),"")</f>
        <v/>
      </c>
      <c r="D1047" s="33" t="str">
        <f ca="1">IF(C1047&lt;&gt;"",C1047*$H$8/24,"")</f>
        <v/>
      </c>
      <c r="E1047" s="33" t="str">
        <f ca="1">IF(D1047&lt;&gt;"",C1047*$H$9/24,"")</f>
        <v/>
      </c>
      <c r="F1047" s="33" t="str">
        <f ca="1">IF(E1047&lt;&gt;"",F1046*(1+$H$11-$H$13)^YEARFRAC(B1046,B1047,1)+D1047+E1047,"")</f>
        <v/>
      </c>
      <c r="G1047" s="33" t="str">
        <f ca="1">IF(E1047&lt;&gt;"",F1046*((1+$H$11)^YEARFRAC(B1046,B1047,1)-(1+$H$11-$H$13)^YEARFRAC(B1046,B1047,1)),"")</f>
        <v/>
      </c>
      <c r="I1047" s="30" t="str">
        <f ca="1">IFERROR(IF(YEARFRAC($I$28,DATE(YEAR(I1046),MONTH(I1046)+1,1))&gt;$H$17,"",DATE(YEAR(I1046),MONTH(I1046)+1,1)),"")</f>
        <v/>
      </c>
      <c r="J1047" s="33" t="str">
        <f ca="1">IF(I1047&lt;&gt;"",(J1046-K1046)*(1+($H$12-$H$13)/12),"")</f>
        <v/>
      </c>
      <c r="K1047" s="33" t="str">
        <f ca="1">IF(J1047&lt;&gt;"",-PMT(($H$12-$H$13)/12,12*$H$17,$J$28,0,1),"")</f>
        <v/>
      </c>
      <c r="L1047" s="33" t="str">
        <f ca="1">IF(K1047&lt;&gt;"",J1047*$H$13/12,"")</f>
        <v/>
      </c>
    </row>
    <row r="1048" spans="2:12" x14ac:dyDescent="0.3">
      <c r="B1048" s="30" t="str">
        <f ca="1">IFERROR(IF(YEARFRAC($B$28,IF(DATE(YEAR(B1047),MONTH(B1047),15)&gt;B1047,DATE(YEAR(B1047),MONTH(B1047),15),DATE(YEAR(B1047),MONTH(B1047)+1,1)))&gt;$H$16,"",IF(DATE(YEAR(B1047),MONTH(B1047),15)&gt;B1047,DATE(YEAR(B1047),MONTH(B1047),15),DATE(YEAR(B1047),MONTH(B1047)+1,1))),"")</f>
        <v/>
      </c>
      <c r="C1048" s="33" t="str">
        <f ca="1">IF(B1048&lt;&gt;"",IF(AND(MONTH(B1048)=1,DAY(B1048)=1),C1047*(1+$H$10),C1047),"")</f>
        <v/>
      </c>
      <c r="D1048" s="33" t="str">
        <f ca="1">IF(C1048&lt;&gt;"",C1048*$H$8/24,"")</f>
        <v/>
      </c>
      <c r="E1048" s="33" t="str">
        <f ca="1">IF(D1048&lt;&gt;"",C1048*$H$9/24,"")</f>
        <v/>
      </c>
      <c r="F1048" s="33" t="str">
        <f ca="1">IF(E1048&lt;&gt;"",F1047*(1+$H$11-$H$13)^YEARFRAC(B1047,B1048,1)+D1048+E1048,"")</f>
        <v/>
      </c>
      <c r="G1048" s="33" t="str">
        <f ca="1">IF(E1048&lt;&gt;"",F1047*((1+$H$11)^YEARFRAC(B1047,B1048,1)-(1+$H$11-$H$13)^YEARFRAC(B1047,B1048,1)),"")</f>
        <v/>
      </c>
      <c r="I1048" s="30" t="str">
        <f ca="1">IFERROR(IF(YEARFRAC($I$28,DATE(YEAR(I1047),MONTH(I1047)+1,1))&gt;$H$17,"",DATE(YEAR(I1047),MONTH(I1047)+1,1)),"")</f>
        <v/>
      </c>
      <c r="J1048" s="33" t="str">
        <f ca="1">IF(I1048&lt;&gt;"",(J1047-K1047)*(1+($H$12-$H$13)/12),"")</f>
        <v/>
      </c>
      <c r="K1048" s="33" t="str">
        <f ca="1">IF(J1048&lt;&gt;"",-PMT(($H$12-$H$13)/12,12*$H$17,$J$28,0,1),"")</f>
        <v/>
      </c>
      <c r="L1048" s="33" t="str">
        <f ca="1">IF(K1048&lt;&gt;"",J1048*$H$13/12,"")</f>
        <v/>
      </c>
    </row>
    <row r="1049" spans="2:12" x14ac:dyDescent="0.3">
      <c r="B1049" s="30" t="str">
        <f ca="1">IFERROR(IF(YEARFRAC($B$28,IF(DATE(YEAR(B1048),MONTH(B1048),15)&gt;B1048,DATE(YEAR(B1048),MONTH(B1048),15),DATE(YEAR(B1048),MONTH(B1048)+1,1)))&gt;$H$16,"",IF(DATE(YEAR(B1048),MONTH(B1048),15)&gt;B1048,DATE(YEAR(B1048),MONTH(B1048),15),DATE(YEAR(B1048),MONTH(B1048)+1,1))),"")</f>
        <v/>
      </c>
      <c r="C1049" s="33" t="str">
        <f ca="1">IF(B1049&lt;&gt;"",IF(AND(MONTH(B1049)=1,DAY(B1049)=1),C1048*(1+$H$10),C1048),"")</f>
        <v/>
      </c>
      <c r="D1049" s="33" t="str">
        <f ca="1">IF(C1049&lt;&gt;"",C1049*$H$8/24,"")</f>
        <v/>
      </c>
      <c r="E1049" s="33" t="str">
        <f ca="1">IF(D1049&lt;&gt;"",C1049*$H$9/24,"")</f>
        <v/>
      </c>
      <c r="F1049" s="33" t="str">
        <f ca="1">IF(E1049&lt;&gt;"",F1048*(1+$H$11-$H$13)^YEARFRAC(B1048,B1049,1)+D1049+E1049,"")</f>
        <v/>
      </c>
      <c r="G1049" s="33" t="str">
        <f ca="1">IF(E1049&lt;&gt;"",F1048*((1+$H$11)^YEARFRAC(B1048,B1049,1)-(1+$H$11-$H$13)^YEARFRAC(B1048,B1049,1)),"")</f>
        <v/>
      </c>
      <c r="I1049" s="30" t="str">
        <f ca="1">IFERROR(IF(YEARFRAC($I$28,DATE(YEAR(I1048),MONTH(I1048)+1,1))&gt;$H$17,"",DATE(YEAR(I1048),MONTH(I1048)+1,1)),"")</f>
        <v/>
      </c>
      <c r="J1049" s="33" t="str">
        <f ca="1">IF(I1049&lt;&gt;"",(J1048-K1048)*(1+($H$12-$H$13)/12),"")</f>
        <v/>
      </c>
      <c r="K1049" s="33" t="str">
        <f ca="1">IF(J1049&lt;&gt;"",-PMT(($H$12-$H$13)/12,12*$H$17,$J$28,0,1),"")</f>
        <v/>
      </c>
      <c r="L1049" s="33" t="str">
        <f ca="1">IF(K1049&lt;&gt;"",J1049*$H$13/12,"")</f>
        <v/>
      </c>
    </row>
    <row r="1050" spans="2:12" x14ac:dyDescent="0.3">
      <c r="B1050" s="30" t="str">
        <f ca="1">IFERROR(IF(YEARFRAC($B$28,IF(DATE(YEAR(B1049),MONTH(B1049),15)&gt;B1049,DATE(YEAR(B1049),MONTH(B1049),15),DATE(YEAR(B1049),MONTH(B1049)+1,1)))&gt;$H$16,"",IF(DATE(YEAR(B1049),MONTH(B1049),15)&gt;B1049,DATE(YEAR(B1049),MONTH(B1049),15),DATE(YEAR(B1049),MONTH(B1049)+1,1))),"")</f>
        <v/>
      </c>
      <c r="C1050" s="33" t="str">
        <f ca="1">IF(B1050&lt;&gt;"",IF(AND(MONTH(B1050)=1,DAY(B1050)=1),C1049*(1+$H$10),C1049),"")</f>
        <v/>
      </c>
      <c r="D1050" s="33" t="str">
        <f ca="1">IF(C1050&lt;&gt;"",C1050*$H$8/24,"")</f>
        <v/>
      </c>
      <c r="E1050" s="33" t="str">
        <f ca="1">IF(D1050&lt;&gt;"",C1050*$H$9/24,"")</f>
        <v/>
      </c>
      <c r="F1050" s="33" t="str">
        <f ca="1">IF(E1050&lt;&gt;"",F1049*(1+$H$11-$H$13)^YEARFRAC(B1049,B1050,1)+D1050+E1050,"")</f>
        <v/>
      </c>
      <c r="G1050" s="33" t="str">
        <f ca="1">IF(E1050&lt;&gt;"",F1049*((1+$H$11)^YEARFRAC(B1049,B1050,1)-(1+$H$11-$H$13)^YEARFRAC(B1049,B1050,1)),"")</f>
        <v/>
      </c>
      <c r="I1050" s="30" t="str">
        <f ca="1">IFERROR(IF(YEARFRAC($I$28,DATE(YEAR(I1049),MONTH(I1049)+1,1))&gt;$H$17,"",DATE(YEAR(I1049),MONTH(I1049)+1,1)),"")</f>
        <v/>
      </c>
      <c r="J1050" s="33" t="str">
        <f ca="1">IF(I1050&lt;&gt;"",(J1049-K1049)*(1+($H$12-$H$13)/12),"")</f>
        <v/>
      </c>
      <c r="K1050" s="33" t="str">
        <f ca="1">IF(J1050&lt;&gt;"",-PMT(($H$12-$H$13)/12,12*$H$17,$J$28,0,1),"")</f>
        <v/>
      </c>
      <c r="L1050" s="33" t="str">
        <f ca="1">IF(K1050&lt;&gt;"",J1050*$H$13/12,"")</f>
        <v/>
      </c>
    </row>
    <row r="1051" spans="2:12" x14ac:dyDescent="0.3">
      <c r="B1051" s="30" t="str">
        <f ca="1">IFERROR(IF(YEARFRAC($B$28,IF(DATE(YEAR(B1050),MONTH(B1050),15)&gt;B1050,DATE(YEAR(B1050),MONTH(B1050),15),DATE(YEAR(B1050),MONTH(B1050)+1,1)))&gt;$H$16,"",IF(DATE(YEAR(B1050),MONTH(B1050),15)&gt;B1050,DATE(YEAR(B1050),MONTH(B1050),15),DATE(YEAR(B1050),MONTH(B1050)+1,1))),"")</f>
        <v/>
      </c>
      <c r="C1051" s="33" t="str">
        <f ca="1">IF(B1051&lt;&gt;"",IF(AND(MONTH(B1051)=1,DAY(B1051)=1),C1050*(1+$H$10),C1050),"")</f>
        <v/>
      </c>
      <c r="D1051" s="33" t="str">
        <f ca="1">IF(C1051&lt;&gt;"",C1051*$H$8/24,"")</f>
        <v/>
      </c>
      <c r="E1051" s="33" t="str">
        <f ca="1">IF(D1051&lt;&gt;"",C1051*$H$9/24,"")</f>
        <v/>
      </c>
      <c r="F1051" s="33" t="str">
        <f ca="1">IF(E1051&lt;&gt;"",F1050*(1+$H$11-$H$13)^YEARFRAC(B1050,B1051,1)+D1051+E1051,"")</f>
        <v/>
      </c>
      <c r="G1051" s="33" t="str">
        <f ca="1">IF(E1051&lt;&gt;"",F1050*((1+$H$11)^YEARFRAC(B1050,B1051,1)-(1+$H$11-$H$13)^YEARFRAC(B1050,B1051,1)),"")</f>
        <v/>
      </c>
      <c r="I1051" s="30" t="str">
        <f ca="1">IFERROR(IF(YEARFRAC($I$28,DATE(YEAR(I1050),MONTH(I1050)+1,1))&gt;$H$17,"",DATE(YEAR(I1050),MONTH(I1050)+1,1)),"")</f>
        <v/>
      </c>
      <c r="J1051" s="33" t="str">
        <f ca="1">IF(I1051&lt;&gt;"",(J1050-K1050)*(1+($H$12-$H$13)/12),"")</f>
        <v/>
      </c>
      <c r="K1051" s="33" t="str">
        <f ca="1">IF(J1051&lt;&gt;"",-PMT(($H$12-$H$13)/12,12*$H$17,$J$28,0,1),"")</f>
        <v/>
      </c>
      <c r="L1051" s="33" t="str">
        <f ca="1">IF(K1051&lt;&gt;"",J1051*$H$13/12,"")</f>
        <v/>
      </c>
    </row>
    <row r="1052" spans="2:12" x14ac:dyDescent="0.3">
      <c r="B1052" s="30" t="str">
        <f ca="1">IFERROR(IF(YEARFRAC($B$28,IF(DATE(YEAR(B1051),MONTH(B1051),15)&gt;B1051,DATE(YEAR(B1051),MONTH(B1051),15),DATE(YEAR(B1051),MONTH(B1051)+1,1)))&gt;$H$16,"",IF(DATE(YEAR(B1051),MONTH(B1051),15)&gt;B1051,DATE(YEAR(B1051),MONTH(B1051),15),DATE(YEAR(B1051),MONTH(B1051)+1,1))),"")</f>
        <v/>
      </c>
      <c r="C1052" s="33" t="str">
        <f ca="1">IF(B1052&lt;&gt;"",IF(AND(MONTH(B1052)=1,DAY(B1052)=1),C1051*(1+$H$10),C1051),"")</f>
        <v/>
      </c>
      <c r="D1052" s="33" t="str">
        <f ca="1">IF(C1052&lt;&gt;"",C1052*$H$8/24,"")</f>
        <v/>
      </c>
      <c r="E1052" s="33" t="str">
        <f ca="1">IF(D1052&lt;&gt;"",C1052*$H$9/24,"")</f>
        <v/>
      </c>
      <c r="F1052" s="33" t="str">
        <f ca="1">IF(E1052&lt;&gt;"",F1051*(1+$H$11-$H$13)^YEARFRAC(B1051,B1052,1)+D1052+E1052,"")</f>
        <v/>
      </c>
      <c r="G1052" s="33" t="str">
        <f ca="1">IF(E1052&lt;&gt;"",F1051*((1+$H$11)^YEARFRAC(B1051,B1052,1)-(1+$H$11-$H$13)^YEARFRAC(B1051,B1052,1)),"")</f>
        <v/>
      </c>
      <c r="I1052" s="30" t="str">
        <f ca="1">IFERROR(IF(YEARFRAC($I$28,DATE(YEAR(I1051),MONTH(I1051)+1,1))&gt;$H$17,"",DATE(YEAR(I1051),MONTH(I1051)+1,1)),"")</f>
        <v/>
      </c>
      <c r="J1052" s="33" t="str">
        <f ca="1">IF(I1052&lt;&gt;"",(J1051-K1051)*(1+($H$12-$H$13)/12),"")</f>
        <v/>
      </c>
      <c r="K1052" s="33" t="str">
        <f ca="1">IF(J1052&lt;&gt;"",-PMT(($H$12-$H$13)/12,12*$H$17,$J$28,0,1),"")</f>
        <v/>
      </c>
      <c r="L1052" s="33" t="str">
        <f ca="1">IF(K1052&lt;&gt;"",J1052*$H$13/12,"")</f>
        <v/>
      </c>
    </row>
    <row r="1053" spans="2:12" x14ac:dyDescent="0.3">
      <c r="B1053" s="30" t="str">
        <f ca="1">IFERROR(IF(YEARFRAC($B$28,IF(DATE(YEAR(B1052),MONTH(B1052),15)&gt;B1052,DATE(YEAR(B1052),MONTH(B1052),15),DATE(YEAR(B1052),MONTH(B1052)+1,1)))&gt;$H$16,"",IF(DATE(YEAR(B1052),MONTH(B1052),15)&gt;B1052,DATE(YEAR(B1052),MONTH(B1052),15),DATE(YEAR(B1052),MONTH(B1052)+1,1))),"")</f>
        <v/>
      </c>
      <c r="C1053" s="33" t="str">
        <f ca="1">IF(B1053&lt;&gt;"",IF(AND(MONTH(B1053)=1,DAY(B1053)=1),C1052*(1+$H$10),C1052),"")</f>
        <v/>
      </c>
      <c r="D1053" s="33" t="str">
        <f ca="1">IF(C1053&lt;&gt;"",C1053*$H$8/24,"")</f>
        <v/>
      </c>
      <c r="E1053" s="33" t="str">
        <f ca="1">IF(D1053&lt;&gt;"",C1053*$H$9/24,"")</f>
        <v/>
      </c>
      <c r="F1053" s="33" t="str">
        <f ca="1">IF(E1053&lt;&gt;"",F1052*(1+$H$11-$H$13)^YEARFRAC(B1052,B1053,1)+D1053+E1053,"")</f>
        <v/>
      </c>
      <c r="G1053" s="33" t="str">
        <f ca="1">IF(E1053&lt;&gt;"",F1052*((1+$H$11)^YEARFRAC(B1052,B1053,1)-(1+$H$11-$H$13)^YEARFRAC(B1052,B1053,1)),"")</f>
        <v/>
      </c>
      <c r="I1053" s="30" t="str">
        <f ca="1">IFERROR(IF(YEARFRAC($I$28,DATE(YEAR(I1052),MONTH(I1052)+1,1))&gt;$H$17,"",DATE(YEAR(I1052),MONTH(I1052)+1,1)),"")</f>
        <v/>
      </c>
      <c r="J1053" s="33" t="str">
        <f ca="1">IF(I1053&lt;&gt;"",(J1052-K1052)*(1+($H$12-$H$13)/12),"")</f>
        <v/>
      </c>
      <c r="K1053" s="33" t="str">
        <f ca="1">IF(J1053&lt;&gt;"",-PMT(($H$12-$H$13)/12,12*$H$17,$J$28,0,1),"")</f>
        <v/>
      </c>
      <c r="L1053" s="33" t="str">
        <f ca="1">IF(K1053&lt;&gt;"",J1053*$H$13/12,"")</f>
        <v/>
      </c>
    </row>
    <row r="1054" spans="2:12" x14ac:dyDescent="0.3">
      <c r="B1054" s="30" t="str">
        <f ca="1">IFERROR(IF(YEARFRAC($B$28,IF(DATE(YEAR(B1053),MONTH(B1053),15)&gt;B1053,DATE(YEAR(B1053),MONTH(B1053),15),DATE(YEAR(B1053),MONTH(B1053)+1,1)))&gt;$H$16,"",IF(DATE(YEAR(B1053),MONTH(B1053),15)&gt;B1053,DATE(YEAR(B1053),MONTH(B1053),15),DATE(YEAR(B1053),MONTH(B1053)+1,1))),"")</f>
        <v/>
      </c>
      <c r="C1054" s="33" t="str">
        <f ca="1">IF(B1054&lt;&gt;"",IF(AND(MONTH(B1054)=1,DAY(B1054)=1),C1053*(1+$H$10),C1053),"")</f>
        <v/>
      </c>
      <c r="D1054" s="33" t="str">
        <f ca="1">IF(C1054&lt;&gt;"",C1054*$H$8/24,"")</f>
        <v/>
      </c>
      <c r="E1054" s="33" t="str">
        <f ca="1">IF(D1054&lt;&gt;"",C1054*$H$9/24,"")</f>
        <v/>
      </c>
      <c r="F1054" s="33" t="str">
        <f ca="1">IF(E1054&lt;&gt;"",F1053*(1+$H$11-$H$13)^YEARFRAC(B1053,B1054,1)+D1054+E1054,"")</f>
        <v/>
      </c>
      <c r="G1054" s="33" t="str">
        <f ca="1">IF(E1054&lt;&gt;"",F1053*((1+$H$11)^YEARFRAC(B1053,B1054,1)-(1+$H$11-$H$13)^YEARFRAC(B1053,B1054,1)),"")</f>
        <v/>
      </c>
      <c r="I1054" s="30" t="str">
        <f ca="1">IFERROR(IF(YEARFRAC($I$28,DATE(YEAR(I1053),MONTH(I1053)+1,1))&gt;$H$17,"",DATE(YEAR(I1053),MONTH(I1053)+1,1)),"")</f>
        <v/>
      </c>
      <c r="J1054" s="33" t="str">
        <f ca="1">IF(I1054&lt;&gt;"",(J1053-K1053)*(1+($H$12-$H$13)/12),"")</f>
        <v/>
      </c>
      <c r="K1054" s="33" t="str">
        <f ca="1">IF(J1054&lt;&gt;"",-PMT(($H$12-$H$13)/12,12*$H$17,$J$28,0,1),"")</f>
        <v/>
      </c>
      <c r="L1054" s="33" t="str">
        <f ca="1">IF(K1054&lt;&gt;"",J1054*$H$13/12,"")</f>
        <v/>
      </c>
    </row>
    <row r="1055" spans="2:12" x14ac:dyDescent="0.3">
      <c r="B1055" s="30" t="str">
        <f ca="1">IFERROR(IF(YEARFRAC($B$28,IF(DATE(YEAR(B1054),MONTH(B1054),15)&gt;B1054,DATE(YEAR(B1054),MONTH(B1054),15),DATE(YEAR(B1054),MONTH(B1054)+1,1)))&gt;$H$16,"",IF(DATE(YEAR(B1054),MONTH(B1054),15)&gt;B1054,DATE(YEAR(B1054),MONTH(B1054),15),DATE(YEAR(B1054),MONTH(B1054)+1,1))),"")</f>
        <v/>
      </c>
      <c r="C1055" s="33" t="str">
        <f ca="1">IF(B1055&lt;&gt;"",IF(AND(MONTH(B1055)=1,DAY(B1055)=1),C1054*(1+$H$10),C1054),"")</f>
        <v/>
      </c>
      <c r="D1055" s="33" t="str">
        <f ca="1">IF(C1055&lt;&gt;"",C1055*$H$8/24,"")</f>
        <v/>
      </c>
      <c r="E1055" s="33" t="str">
        <f ca="1">IF(D1055&lt;&gt;"",C1055*$H$9/24,"")</f>
        <v/>
      </c>
      <c r="F1055" s="33" t="str">
        <f ca="1">IF(E1055&lt;&gt;"",F1054*(1+$H$11-$H$13)^YEARFRAC(B1054,B1055,1)+D1055+E1055,"")</f>
        <v/>
      </c>
      <c r="G1055" s="33" t="str">
        <f ca="1">IF(E1055&lt;&gt;"",F1054*((1+$H$11)^YEARFRAC(B1054,B1055,1)-(1+$H$11-$H$13)^YEARFRAC(B1054,B1055,1)),"")</f>
        <v/>
      </c>
      <c r="I1055" s="30" t="str">
        <f ca="1">IFERROR(IF(YEARFRAC($I$28,DATE(YEAR(I1054),MONTH(I1054)+1,1))&gt;$H$17,"",DATE(YEAR(I1054),MONTH(I1054)+1,1)),"")</f>
        <v/>
      </c>
      <c r="J1055" s="33" t="str">
        <f ca="1">IF(I1055&lt;&gt;"",(J1054-K1054)*(1+($H$12-$H$13)/12),"")</f>
        <v/>
      </c>
      <c r="K1055" s="33" t="str">
        <f ca="1">IF(J1055&lt;&gt;"",-PMT(($H$12-$H$13)/12,12*$H$17,$J$28,0,1),"")</f>
        <v/>
      </c>
      <c r="L1055" s="33" t="str">
        <f ca="1">IF(K1055&lt;&gt;"",J1055*$H$13/12,"")</f>
        <v/>
      </c>
    </row>
    <row r="1056" spans="2:12" x14ac:dyDescent="0.3">
      <c r="B1056" s="30" t="str">
        <f ca="1">IFERROR(IF(YEARFRAC($B$28,IF(DATE(YEAR(B1055),MONTH(B1055),15)&gt;B1055,DATE(YEAR(B1055),MONTH(B1055),15),DATE(YEAR(B1055),MONTH(B1055)+1,1)))&gt;$H$16,"",IF(DATE(YEAR(B1055),MONTH(B1055),15)&gt;B1055,DATE(YEAR(B1055),MONTH(B1055),15),DATE(YEAR(B1055),MONTH(B1055)+1,1))),"")</f>
        <v/>
      </c>
      <c r="C1056" s="33" t="str">
        <f ca="1">IF(B1056&lt;&gt;"",IF(AND(MONTH(B1056)=1,DAY(B1056)=1),C1055*(1+$H$10),C1055),"")</f>
        <v/>
      </c>
      <c r="D1056" s="33" t="str">
        <f ca="1">IF(C1056&lt;&gt;"",C1056*$H$8/24,"")</f>
        <v/>
      </c>
      <c r="E1056" s="33" t="str">
        <f ca="1">IF(D1056&lt;&gt;"",C1056*$H$9/24,"")</f>
        <v/>
      </c>
      <c r="F1056" s="33" t="str">
        <f ca="1">IF(E1056&lt;&gt;"",F1055*(1+$H$11-$H$13)^YEARFRAC(B1055,B1056,1)+D1056+E1056,"")</f>
        <v/>
      </c>
      <c r="G1056" s="33" t="str">
        <f ca="1">IF(E1056&lt;&gt;"",F1055*((1+$H$11)^YEARFRAC(B1055,B1056,1)-(1+$H$11-$H$13)^YEARFRAC(B1055,B1056,1)),"")</f>
        <v/>
      </c>
      <c r="I1056" s="30" t="str">
        <f ca="1">IFERROR(IF(YEARFRAC($I$28,DATE(YEAR(I1055),MONTH(I1055)+1,1))&gt;$H$17,"",DATE(YEAR(I1055),MONTH(I1055)+1,1)),"")</f>
        <v/>
      </c>
      <c r="J1056" s="33" t="str">
        <f ca="1">IF(I1056&lt;&gt;"",(J1055-K1055)*(1+($H$12-$H$13)/12),"")</f>
        <v/>
      </c>
      <c r="K1056" s="33" t="str">
        <f ca="1">IF(J1056&lt;&gt;"",-PMT(($H$12-$H$13)/12,12*$H$17,$J$28,0,1),"")</f>
        <v/>
      </c>
      <c r="L1056" s="33" t="str">
        <f ca="1">IF(K1056&lt;&gt;"",J1056*$H$13/12,"")</f>
        <v/>
      </c>
    </row>
    <row r="1057" spans="2:12" x14ac:dyDescent="0.3">
      <c r="B1057" s="30" t="str">
        <f ca="1">IFERROR(IF(YEARFRAC($B$28,IF(DATE(YEAR(B1056),MONTH(B1056),15)&gt;B1056,DATE(YEAR(B1056),MONTH(B1056),15),DATE(YEAR(B1056),MONTH(B1056)+1,1)))&gt;$H$16,"",IF(DATE(YEAR(B1056),MONTH(B1056),15)&gt;B1056,DATE(YEAR(B1056),MONTH(B1056),15),DATE(YEAR(B1056),MONTH(B1056)+1,1))),"")</f>
        <v/>
      </c>
      <c r="C1057" s="33" t="str">
        <f ca="1">IF(B1057&lt;&gt;"",IF(AND(MONTH(B1057)=1,DAY(B1057)=1),C1056*(1+$H$10),C1056),"")</f>
        <v/>
      </c>
      <c r="D1057" s="33" t="str">
        <f ca="1">IF(C1057&lt;&gt;"",C1057*$H$8/24,"")</f>
        <v/>
      </c>
      <c r="E1057" s="33" t="str">
        <f ca="1">IF(D1057&lt;&gt;"",C1057*$H$9/24,"")</f>
        <v/>
      </c>
      <c r="F1057" s="33" t="str">
        <f ca="1">IF(E1057&lt;&gt;"",F1056*(1+$H$11-$H$13)^YEARFRAC(B1056,B1057,1)+D1057+E1057,"")</f>
        <v/>
      </c>
      <c r="G1057" s="33" t="str">
        <f ca="1">IF(E1057&lt;&gt;"",F1056*((1+$H$11)^YEARFRAC(B1056,B1057,1)-(1+$H$11-$H$13)^YEARFRAC(B1056,B1057,1)),"")</f>
        <v/>
      </c>
      <c r="I1057" s="30" t="str">
        <f ca="1">IFERROR(IF(YEARFRAC($I$28,DATE(YEAR(I1056),MONTH(I1056)+1,1))&gt;$H$17,"",DATE(YEAR(I1056),MONTH(I1056)+1,1)),"")</f>
        <v/>
      </c>
      <c r="J1057" s="33" t="str">
        <f ca="1">IF(I1057&lt;&gt;"",(J1056-K1056)*(1+($H$12-$H$13)/12),"")</f>
        <v/>
      </c>
      <c r="K1057" s="33" t="str">
        <f ca="1">IF(J1057&lt;&gt;"",-PMT(($H$12-$H$13)/12,12*$H$17,$J$28,0,1),"")</f>
        <v/>
      </c>
      <c r="L1057" s="33" t="str">
        <f ca="1">IF(K1057&lt;&gt;"",J1057*$H$13/12,"")</f>
        <v/>
      </c>
    </row>
    <row r="1058" spans="2:12" x14ac:dyDescent="0.3">
      <c r="B1058" s="30" t="str">
        <f ca="1">IFERROR(IF(YEARFRAC($B$28,IF(DATE(YEAR(B1057),MONTH(B1057),15)&gt;B1057,DATE(YEAR(B1057),MONTH(B1057),15),DATE(YEAR(B1057),MONTH(B1057)+1,1)))&gt;$H$16,"",IF(DATE(YEAR(B1057),MONTH(B1057),15)&gt;B1057,DATE(YEAR(B1057),MONTH(B1057),15),DATE(YEAR(B1057),MONTH(B1057)+1,1))),"")</f>
        <v/>
      </c>
      <c r="C1058" s="33" t="str">
        <f ca="1">IF(B1058&lt;&gt;"",IF(AND(MONTH(B1058)=1,DAY(B1058)=1),C1057*(1+$H$10),C1057),"")</f>
        <v/>
      </c>
      <c r="D1058" s="33" t="str">
        <f ca="1">IF(C1058&lt;&gt;"",C1058*$H$8/24,"")</f>
        <v/>
      </c>
      <c r="E1058" s="33" t="str">
        <f ca="1">IF(D1058&lt;&gt;"",C1058*$H$9/24,"")</f>
        <v/>
      </c>
      <c r="F1058" s="33" t="str">
        <f ca="1">IF(E1058&lt;&gt;"",F1057*(1+$H$11-$H$13)^YEARFRAC(B1057,B1058,1)+D1058+E1058,"")</f>
        <v/>
      </c>
      <c r="G1058" s="33" t="str">
        <f ca="1">IF(E1058&lt;&gt;"",F1057*((1+$H$11)^YEARFRAC(B1057,B1058,1)-(1+$H$11-$H$13)^YEARFRAC(B1057,B1058,1)),"")</f>
        <v/>
      </c>
      <c r="I1058" s="30" t="str">
        <f ca="1">IFERROR(IF(YEARFRAC($I$28,DATE(YEAR(I1057),MONTH(I1057)+1,1))&gt;$H$17,"",DATE(YEAR(I1057),MONTH(I1057)+1,1)),"")</f>
        <v/>
      </c>
      <c r="J1058" s="33" t="str">
        <f ca="1">IF(I1058&lt;&gt;"",(J1057-K1057)*(1+($H$12-$H$13)/12),"")</f>
        <v/>
      </c>
      <c r="K1058" s="33" t="str">
        <f ca="1">IF(J1058&lt;&gt;"",-PMT(($H$12-$H$13)/12,12*$H$17,$J$28,0,1),"")</f>
        <v/>
      </c>
      <c r="L1058" s="33" t="str">
        <f ca="1">IF(K1058&lt;&gt;"",J1058*$H$13/12,"")</f>
        <v/>
      </c>
    </row>
    <row r="1059" spans="2:12" x14ac:dyDescent="0.3">
      <c r="B1059" s="30" t="str">
        <f ca="1">IFERROR(IF(YEARFRAC($B$28,IF(DATE(YEAR(B1058),MONTH(B1058),15)&gt;B1058,DATE(YEAR(B1058),MONTH(B1058),15),DATE(YEAR(B1058),MONTH(B1058)+1,1)))&gt;$H$16,"",IF(DATE(YEAR(B1058),MONTH(B1058),15)&gt;B1058,DATE(YEAR(B1058),MONTH(B1058),15),DATE(YEAR(B1058),MONTH(B1058)+1,1))),"")</f>
        <v/>
      </c>
      <c r="C1059" s="33" t="str">
        <f ca="1">IF(B1059&lt;&gt;"",IF(AND(MONTH(B1059)=1,DAY(B1059)=1),C1058*(1+$H$10),C1058),"")</f>
        <v/>
      </c>
      <c r="D1059" s="33" t="str">
        <f ca="1">IF(C1059&lt;&gt;"",C1059*$H$8/24,"")</f>
        <v/>
      </c>
      <c r="E1059" s="33" t="str">
        <f ca="1">IF(D1059&lt;&gt;"",C1059*$H$9/24,"")</f>
        <v/>
      </c>
      <c r="F1059" s="33" t="str">
        <f ca="1">IF(E1059&lt;&gt;"",F1058*(1+$H$11-$H$13)^YEARFRAC(B1058,B1059,1)+D1059+E1059,"")</f>
        <v/>
      </c>
      <c r="G1059" s="33" t="str">
        <f ca="1">IF(E1059&lt;&gt;"",F1058*((1+$H$11)^YEARFRAC(B1058,B1059,1)-(1+$H$11-$H$13)^YEARFRAC(B1058,B1059,1)),"")</f>
        <v/>
      </c>
      <c r="I1059" s="30" t="str">
        <f ca="1">IFERROR(IF(YEARFRAC($I$28,DATE(YEAR(I1058),MONTH(I1058)+1,1))&gt;$H$17,"",DATE(YEAR(I1058),MONTH(I1058)+1,1)),"")</f>
        <v/>
      </c>
      <c r="J1059" s="33" t="str">
        <f ca="1">IF(I1059&lt;&gt;"",(J1058-K1058)*(1+($H$12-$H$13)/12),"")</f>
        <v/>
      </c>
      <c r="K1059" s="33" t="str">
        <f ca="1">IF(J1059&lt;&gt;"",-PMT(($H$12-$H$13)/12,12*$H$17,$J$28,0,1),"")</f>
        <v/>
      </c>
      <c r="L1059" s="33" t="str">
        <f ca="1">IF(K1059&lt;&gt;"",J1059*$H$13/12,"")</f>
        <v/>
      </c>
    </row>
    <row r="1060" spans="2:12" x14ac:dyDescent="0.3">
      <c r="B1060" s="30" t="str">
        <f ca="1">IFERROR(IF(YEARFRAC($B$28,IF(DATE(YEAR(B1059),MONTH(B1059),15)&gt;B1059,DATE(YEAR(B1059),MONTH(B1059),15),DATE(YEAR(B1059),MONTH(B1059)+1,1)))&gt;$H$16,"",IF(DATE(YEAR(B1059),MONTH(B1059),15)&gt;B1059,DATE(YEAR(B1059),MONTH(B1059),15),DATE(YEAR(B1059),MONTH(B1059)+1,1))),"")</f>
        <v/>
      </c>
      <c r="C1060" s="33" t="str">
        <f ca="1">IF(B1060&lt;&gt;"",IF(AND(MONTH(B1060)=1,DAY(B1060)=1),C1059*(1+$H$10),C1059),"")</f>
        <v/>
      </c>
      <c r="D1060" s="33" t="str">
        <f ca="1">IF(C1060&lt;&gt;"",C1060*$H$8/24,"")</f>
        <v/>
      </c>
      <c r="E1060" s="33" t="str">
        <f ca="1">IF(D1060&lt;&gt;"",C1060*$H$9/24,"")</f>
        <v/>
      </c>
      <c r="F1060" s="33" t="str">
        <f ca="1">IF(E1060&lt;&gt;"",F1059*(1+$H$11-$H$13)^YEARFRAC(B1059,B1060,1)+D1060+E1060,"")</f>
        <v/>
      </c>
      <c r="G1060" s="33" t="str">
        <f ca="1">IF(E1060&lt;&gt;"",F1059*((1+$H$11)^YEARFRAC(B1059,B1060,1)-(1+$H$11-$H$13)^YEARFRAC(B1059,B1060,1)),"")</f>
        <v/>
      </c>
      <c r="I1060" s="30" t="str">
        <f ca="1">IFERROR(IF(YEARFRAC($I$28,DATE(YEAR(I1059),MONTH(I1059)+1,1))&gt;$H$17,"",DATE(YEAR(I1059),MONTH(I1059)+1,1)),"")</f>
        <v/>
      </c>
      <c r="J1060" s="33" t="str">
        <f ca="1">IF(I1060&lt;&gt;"",(J1059-K1059)*(1+($H$12-$H$13)/12),"")</f>
        <v/>
      </c>
      <c r="K1060" s="33" t="str">
        <f ca="1">IF(J1060&lt;&gt;"",-PMT(($H$12-$H$13)/12,12*$H$17,$J$28,0,1),"")</f>
        <v/>
      </c>
      <c r="L1060" s="33" t="str">
        <f ca="1">IF(K1060&lt;&gt;"",J1060*$H$13/12,"")</f>
        <v/>
      </c>
    </row>
    <row r="1061" spans="2:12" x14ac:dyDescent="0.3">
      <c r="B1061" s="30" t="str">
        <f ca="1">IFERROR(IF(YEARFRAC($B$28,IF(DATE(YEAR(B1060),MONTH(B1060),15)&gt;B1060,DATE(YEAR(B1060),MONTH(B1060),15),DATE(YEAR(B1060),MONTH(B1060)+1,1)))&gt;$H$16,"",IF(DATE(YEAR(B1060),MONTH(B1060),15)&gt;B1060,DATE(YEAR(B1060),MONTH(B1060),15),DATE(YEAR(B1060),MONTH(B1060)+1,1))),"")</f>
        <v/>
      </c>
      <c r="C1061" s="33" t="str">
        <f ca="1">IF(B1061&lt;&gt;"",IF(AND(MONTH(B1061)=1,DAY(B1061)=1),C1060*(1+$H$10),C1060),"")</f>
        <v/>
      </c>
      <c r="D1061" s="33" t="str">
        <f ca="1">IF(C1061&lt;&gt;"",C1061*$H$8/24,"")</f>
        <v/>
      </c>
      <c r="E1061" s="33" t="str">
        <f ca="1">IF(D1061&lt;&gt;"",C1061*$H$9/24,"")</f>
        <v/>
      </c>
      <c r="F1061" s="33" t="str">
        <f ca="1">IF(E1061&lt;&gt;"",F1060*(1+$H$11-$H$13)^YEARFRAC(B1060,B1061,1)+D1061+E1061,"")</f>
        <v/>
      </c>
      <c r="G1061" s="33" t="str">
        <f ca="1">IF(E1061&lt;&gt;"",F1060*((1+$H$11)^YEARFRAC(B1060,B1061,1)-(1+$H$11-$H$13)^YEARFRAC(B1060,B1061,1)),"")</f>
        <v/>
      </c>
      <c r="I1061" s="30" t="str">
        <f ca="1">IFERROR(IF(YEARFRAC($I$28,DATE(YEAR(I1060),MONTH(I1060)+1,1))&gt;$H$17,"",DATE(YEAR(I1060),MONTH(I1060)+1,1)),"")</f>
        <v/>
      </c>
      <c r="J1061" s="33" t="str">
        <f ca="1">IF(I1061&lt;&gt;"",(J1060-K1060)*(1+($H$12-$H$13)/12),"")</f>
        <v/>
      </c>
      <c r="K1061" s="33" t="str">
        <f ca="1">IF(J1061&lt;&gt;"",-PMT(($H$12-$H$13)/12,12*$H$17,$J$28,0,1),"")</f>
        <v/>
      </c>
      <c r="L1061" s="33" t="str">
        <f ca="1">IF(K1061&lt;&gt;"",J1061*$H$13/12,"")</f>
        <v/>
      </c>
    </row>
    <row r="1062" spans="2:12" x14ac:dyDescent="0.3">
      <c r="B1062" s="30" t="str">
        <f ca="1">IFERROR(IF(YEARFRAC($B$28,IF(DATE(YEAR(B1061),MONTH(B1061),15)&gt;B1061,DATE(YEAR(B1061),MONTH(B1061),15),DATE(YEAR(B1061),MONTH(B1061)+1,1)))&gt;$H$16,"",IF(DATE(YEAR(B1061),MONTH(B1061),15)&gt;B1061,DATE(YEAR(B1061),MONTH(B1061),15),DATE(YEAR(B1061),MONTH(B1061)+1,1))),"")</f>
        <v/>
      </c>
      <c r="C1062" s="33" t="str">
        <f ca="1">IF(B1062&lt;&gt;"",IF(AND(MONTH(B1062)=1,DAY(B1062)=1),C1061*(1+$H$10),C1061),"")</f>
        <v/>
      </c>
      <c r="D1062" s="33" t="str">
        <f ca="1">IF(C1062&lt;&gt;"",C1062*$H$8/24,"")</f>
        <v/>
      </c>
      <c r="E1062" s="33" t="str">
        <f ca="1">IF(D1062&lt;&gt;"",C1062*$H$9/24,"")</f>
        <v/>
      </c>
      <c r="F1062" s="33" t="str">
        <f ca="1">IF(E1062&lt;&gt;"",F1061*(1+$H$11-$H$13)^YEARFRAC(B1061,B1062,1)+D1062+E1062,"")</f>
        <v/>
      </c>
      <c r="G1062" s="33" t="str">
        <f ca="1">IF(E1062&lt;&gt;"",F1061*((1+$H$11)^YEARFRAC(B1061,B1062,1)-(1+$H$11-$H$13)^YEARFRAC(B1061,B1062,1)),"")</f>
        <v/>
      </c>
      <c r="I1062" s="30" t="str">
        <f ca="1">IFERROR(IF(YEARFRAC($I$28,DATE(YEAR(I1061),MONTH(I1061)+1,1))&gt;$H$17,"",DATE(YEAR(I1061),MONTH(I1061)+1,1)),"")</f>
        <v/>
      </c>
      <c r="J1062" s="33" t="str">
        <f ca="1">IF(I1062&lt;&gt;"",(J1061-K1061)*(1+($H$12-$H$13)/12),"")</f>
        <v/>
      </c>
      <c r="K1062" s="33" t="str">
        <f ca="1">IF(J1062&lt;&gt;"",-PMT(($H$12-$H$13)/12,12*$H$17,$J$28,0,1),"")</f>
        <v/>
      </c>
      <c r="L1062" s="33" t="str">
        <f ca="1">IF(K1062&lt;&gt;"",J1062*$H$13/12,"")</f>
        <v/>
      </c>
    </row>
    <row r="1063" spans="2:12" x14ac:dyDescent="0.3">
      <c r="B1063" s="30" t="str">
        <f ca="1">IFERROR(IF(YEARFRAC($B$28,IF(DATE(YEAR(B1062),MONTH(B1062),15)&gt;B1062,DATE(YEAR(B1062),MONTH(B1062),15),DATE(YEAR(B1062),MONTH(B1062)+1,1)))&gt;$H$16,"",IF(DATE(YEAR(B1062),MONTH(B1062),15)&gt;B1062,DATE(YEAR(B1062),MONTH(B1062),15),DATE(YEAR(B1062),MONTH(B1062)+1,1))),"")</f>
        <v/>
      </c>
      <c r="C1063" s="33" t="str">
        <f ca="1">IF(B1063&lt;&gt;"",IF(AND(MONTH(B1063)=1,DAY(B1063)=1),C1062*(1+$H$10),C1062),"")</f>
        <v/>
      </c>
      <c r="D1063" s="33" t="str">
        <f ca="1">IF(C1063&lt;&gt;"",C1063*$H$8/24,"")</f>
        <v/>
      </c>
      <c r="E1063" s="33" t="str">
        <f ca="1">IF(D1063&lt;&gt;"",C1063*$H$9/24,"")</f>
        <v/>
      </c>
      <c r="F1063" s="33" t="str">
        <f ca="1">IF(E1063&lt;&gt;"",F1062*(1+$H$11-$H$13)^YEARFRAC(B1062,B1063,1)+D1063+E1063,"")</f>
        <v/>
      </c>
      <c r="G1063" s="33" t="str">
        <f ca="1">IF(E1063&lt;&gt;"",F1062*((1+$H$11)^YEARFRAC(B1062,B1063,1)-(1+$H$11-$H$13)^YEARFRAC(B1062,B1063,1)),"")</f>
        <v/>
      </c>
      <c r="I1063" s="30" t="str">
        <f ca="1">IFERROR(IF(YEARFRAC($I$28,DATE(YEAR(I1062),MONTH(I1062)+1,1))&gt;$H$17,"",DATE(YEAR(I1062),MONTH(I1062)+1,1)),"")</f>
        <v/>
      </c>
      <c r="J1063" s="33" t="str">
        <f ca="1">IF(I1063&lt;&gt;"",(J1062-K1062)*(1+($H$12-$H$13)/12),"")</f>
        <v/>
      </c>
      <c r="K1063" s="33" t="str">
        <f ca="1">IF(J1063&lt;&gt;"",-PMT(($H$12-$H$13)/12,12*$H$17,$J$28,0,1),"")</f>
        <v/>
      </c>
      <c r="L1063" s="33" t="str">
        <f ca="1">IF(K1063&lt;&gt;"",J1063*$H$13/12,"")</f>
        <v/>
      </c>
    </row>
    <row r="1064" spans="2:12" x14ac:dyDescent="0.3">
      <c r="B1064" s="30" t="str">
        <f ca="1">IFERROR(IF(YEARFRAC($B$28,IF(DATE(YEAR(B1063),MONTH(B1063),15)&gt;B1063,DATE(YEAR(B1063),MONTH(B1063),15),DATE(YEAR(B1063),MONTH(B1063)+1,1)))&gt;$H$16,"",IF(DATE(YEAR(B1063),MONTH(B1063),15)&gt;B1063,DATE(YEAR(B1063),MONTH(B1063),15),DATE(YEAR(B1063),MONTH(B1063)+1,1))),"")</f>
        <v/>
      </c>
      <c r="C1064" s="33" t="str">
        <f ca="1">IF(B1064&lt;&gt;"",IF(AND(MONTH(B1064)=1,DAY(B1064)=1),C1063*(1+$H$10),C1063),"")</f>
        <v/>
      </c>
      <c r="D1064" s="33" t="str">
        <f ca="1">IF(C1064&lt;&gt;"",C1064*$H$8/24,"")</f>
        <v/>
      </c>
      <c r="E1064" s="33" t="str">
        <f ca="1">IF(D1064&lt;&gt;"",C1064*$H$9/24,"")</f>
        <v/>
      </c>
      <c r="F1064" s="33" t="str">
        <f ca="1">IF(E1064&lt;&gt;"",F1063*(1+$H$11-$H$13)^YEARFRAC(B1063,B1064,1)+D1064+E1064,"")</f>
        <v/>
      </c>
      <c r="G1064" s="33" t="str">
        <f ca="1">IF(E1064&lt;&gt;"",F1063*((1+$H$11)^YEARFRAC(B1063,B1064,1)-(1+$H$11-$H$13)^YEARFRAC(B1063,B1064,1)),"")</f>
        <v/>
      </c>
      <c r="I1064" s="30" t="str">
        <f ca="1">IFERROR(IF(YEARFRAC($I$28,DATE(YEAR(I1063),MONTH(I1063)+1,1))&gt;$H$17,"",DATE(YEAR(I1063),MONTH(I1063)+1,1)),"")</f>
        <v/>
      </c>
      <c r="J1064" s="33" t="str">
        <f ca="1">IF(I1064&lt;&gt;"",(J1063-K1063)*(1+($H$12-$H$13)/12),"")</f>
        <v/>
      </c>
      <c r="K1064" s="33" t="str">
        <f ca="1">IF(J1064&lt;&gt;"",-PMT(($H$12-$H$13)/12,12*$H$17,$J$28,0,1),"")</f>
        <v/>
      </c>
      <c r="L1064" s="33" t="str">
        <f ca="1">IF(K1064&lt;&gt;"",J1064*$H$13/12,"")</f>
        <v/>
      </c>
    </row>
    <row r="1065" spans="2:12" x14ac:dyDescent="0.3">
      <c r="B1065" s="30" t="str">
        <f ca="1">IFERROR(IF(YEARFRAC($B$28,IF(DATE(YEAR(B1064),MONTH(B1064),15)&gt;B1064,DATE(YEAR(B1064),MONTH(B1064),15),DATE(YEAR(B1064),MONTH(B1064)+1,1)))&gt;$H$16,"",IF(DATE(YEAR(B1064),MONTH(B1064),15)&gt;B1064,DATE(YEAR(B1064),MONTH(B1064),15),DATE(YEAR(B1064),MONTH(B1064)+1,1))),"")</f>
        <v/>
      </c>
      <c r="C1065" s="33" t="str">
        <f ca="1">IF(B1065&lt;&gt;"",IF(AND(MONTH(B1065)=1,DAY(B1065)=1),C1064*(1+$H$10),C1064),"")</f>
        <v/>
      </c>
      <c r="D1065" s="33" t="str">
        <f ca="1">IF(C1065&lt;&gt;"",C1065*$H$8/24,"")</f>
        <v/>
      </c>
      <c r="E1065" s="33" t="str">
        <f ca="1">IF(D1065&lt;&gt;"",C1065*$H$9/24,"")</f>
        <v/>
      </c>
      <c r="F1065" s="33" t="str">
        <f ca="1">IF(E1065&lt;&gt;"",F1064*(1+$H$11-$H$13)^YEARFRAC(B1064,B1065,1)+D1065+E1065,"")</f>
        <v/>
      </c>
      <c r="G1065" s="33" t="str">
        <f ca="1">IF(E1065&lt;&gt;"",F1064*((1+$H$11)^YEARFRAC(B1064,B1065,1)-(1+$H$11-$H$13)^YEARFRAC(B1064,B1065,1)),"")</f>
        <v/>
      </c>
      <c r="I1065" s="30" t="str">
        <f ca="1">IFERROR(IF(YEARFRAC($I$28,DATE(YEAR(I1064),MONTH(I1064)+1,1))&gt;$H$17,"",DATE(YEAR(I1064),MONTH(I1064)+1,1)),"")</f>
        <v/>
      </c>
      <c r="J1065" s="33" t="str">
        <f ca="1">IF(I1065&lt;&gt;"",(J1064-K1064)*(1+($H$12-$H$13)/12),"")</f>
        <v/>
      </c>
      <c r="K1065" s="33" t="str">
        <f ca="1">IF(J1065&lt;&gt;"",-PMT(($H$12-$H$13)/12,12*$H$17,$J$28,0,1),"")</f>
        <v/>
      </c>
      <c r="L1065" s="33" t="str">
        <f ca="1">IF(K1065&lt;&gt;"",J1065*$H$13/12,"")</f>
        <v/>
      </c>
    </row>
    <row r="1066" spans="2:12" x14ac:dyDescent="0.3">
      <c r="B1066" s="30" t="str">
        <f ca="1">IFERROR(IF(YEARFRAC($B$28,IF(DATE(YEAR(B1065),MONTH(B1065),15)&gt;B1065,DATE(YEAR(B1065),MONTH(B1065),15),DATE(YEAR(B1065),MONTH(B1065)+1,1)))&gt;$H$16,"",IF(DATE(YEAR(B1065),MONTH(B1065),15)&gt;B1065,DATE(YEAR(B1065),MONTH(B1065),15),DATE(YEAR(B1065),MONTH(B1065)+1,1))),"")</f>
        <v/>
      </c>
      <c r="C1066" s="33" t="str">
        <f ca="1">IF(B1066&lt;&gt;"",IF(AND(MONTH(B1066)=1,DAY(B1066)=1),C1065*(1+$H$10),C1065),"")</f>
        <v/>
      </c>
      <c r="D1066" s="33" t="str">
        <f ca="1">IF(C1066&lt;&gt;"",C1066*$H$8/24,"")</f>
        <v/>
      </c>
      <c r="E1066" s="33" t="str">
        <f ca="1">IF(D1066&lt;&gt;"",C1066*$H$9/24,"")</f>
        <v/>
      </c>
      <c r="F1066" s="33" t="str">
        <f ca="1">IF(E1066&lt;&gt;"",F1065*(1+$H$11-$H$13)^YEARFRAC(B1065,B1066,1)+D1066+E1066,"")</f>
        <v/>
      </c>
      <c r="G1066" s="33" t="str">
        <f ca="1">IF(E1066&lt;&gt;"",F1065*((1+$H$11)^YEARFRAC(B1065,B1066,1)-(1+$H$11-$H$13)^YEARFRAC(B1065,B1066,1)),"")</f>
        <v/>
      </c>
      <c r="I1066" s="30" t="str">
        <f ca="1">IFERROR(IF(YEARFRAC($I$28,DATE(YEAR(I1065),MONTH(I1065)+1,1))&gt;$H$17,"",DATE(YEAR(I1065),MONTH(I1065)+1,1)),"")</f>
        <v/>
      </c>
      <c r="J1066" s="33" t="str">
        <f ca="1">IF(I1066&lt;&gt;"",(J1065-K1065)*(1+($H$12-$H$13)/12),"")</f>
        <v/>
      </c>
      <c r="K1066" s="33" t="str">
        <f ca="1">IF(J1066&lt;&gt;"",-PMT(($H$12-$H$13)/12,12*$H$17,$J$28,0,1),"")</f>
        <v/>
      </c>
      <c r="L1066" s="33" t="str">
        <f ca="1">IF(K1066&lt;&gt;"",J1066*$H$13/12,"")</f>
        <v/>
      </c>
    </row>
    <row r="1067" spans="2:12" x14ac:dyDescent="0.3">
      <c r="B1067" s="30" t="str">
        <f ca="1">IFERROR(IF(YEARFRAC($B$28,IF(DATE(YEAR(B1066),MONTH(B1066),15)&gt;B1066,DATE(YEAR(B1066),MONTH(B1066),15),DATE(YEAR(B1066),MONTH(B1066)+1,1)))&gt;$H$16,"",IF(DATE(YEAR(B1066),MONTH(B1066),15)&gt;B1066,DATE(YEAR(B1066),MONTH(B1066),15),DATE(YEAR(B1066),MONTH(B1066)+1,1))),"")</f>
        <v/>
      </c>
      <c r="C1067" s="33" t="str">
        <f ca="1">IF(B1067&lt;&gt;"",IF(AND(MONTH(B1067)=1,DAY(B1067)=1),C1066*(1+$H$10),C1066),"")</f>
        <v/>
      </c>
      <c r="D1067" s="33" t="str">
        <f ca="1">IF(C1067&lt;&gt;"",C1067*$H$8/24,"")</f>
        <v/>
      </c>
      <c r="E1067" s="33" t="str">
        <f ca="1">IF(D1067&lt;&gt;"",C1067*$H$9/24,"")</f>
        <v/>
      </c>
      <c r="F1067" s="33" t="str">
        <f ca="1">IF(E1067&lt;&gt;"",F1066*(1+$H$11-$H$13)^YEARFRAC(B1066,B1067,1)+D1067+E1067,"")</f>
        <v/>
      </c>
      <c r="G1067" s="33" t="str">
        <f ca="1">IF(E1067&lt;&gt;"",F1066*((1+$H$11)^YEARFRAC(B1066,B1067,1)-(1+$H$11-$H$13)^YEARFRAC(B1066,B1067,1)),"")</f>
        <v/>
      </c>
      <c r="I1067" s="30" t="str">
        <f ca="1">IFERROR(IF(YEARFRAC($I$28,DATE(YEAR(I1066),MONTH(I1066)+1,1))&gt;$H$17,"",DATE(YEAR(I1066),MONTH(I1066)+1,1)),"")</f>
        <v/>
      </c>
      <c r="J1067" s="33" t="str">
        <f ca="1">IF(I1067&lt;&gt;"",(J1066-K1066)*(1+($H$12-$H$13)/12),"")</f>
        <v/>
      </c>
      <c r="K1067" s="33" t="str">
        <f ca="1">IF(J1067&lt;&gt;"",-PMT(($H$12-$H$13)/12,12*$H$17,$J$28,0,1),"")</f>
        <v/>
      </c>
      <c r="L1067" s="33" t="str">
        <f ca="1">IF(K1067&lt;&gt;"",J1067*$H$13/12,"")</f>
        <v/>
      </c>
    </row>
    <row r="1068" spans="2:12" x14ac:dyDescent="0.3">
      <c r="B1068" s="30" t="str">
        <f ca="1">IFERROR(IF(YEARFRAC($B$28,IF(DATE(YEAR(B1067),MONTH(B1067),15)&gt;B1067,DATE(YEAR(B1067),MONTH(B1067),15),DATE(YEAR(B1067),MONTH(B1067)+1,1)))&gt;$H$16,"",IF(DATE(YEAR(B1067),MONTH(B1067),15)&gt;B1067,DATE(YEAR(B1067),MONTH(B1067),15),DATE(YEAR(B1067),MONTH(B1067)+1,1))),"")</f>
        <v/>
      </c>
      <c r="C1068" s="33" t="str">
        <f ca="1">IF(B1068&lt;&gt;"",IF(AND(MONTH(B1068)=1,DAY(B1068)=1),C1067*(1+$H$10),C1067),"")</f>
        <v/>
      </c>
      <c r="D1068" s="33" t="str">
        <f ca="1">IF(C1068&lt;&gt;"",C1068*$H$8/24,"")</f>
        <v/>
      </c>
      <c r="E1068" s="33" t="str">
        <f ca="1">IF(D1068&lt;&gt;"",C1068*$H$9/24,"")</f>
        <v/>
      </c>
      <c r="F1068" s="33" t="str">
        <f ca="1">IF(E1068&lt;&gt;"",F1067*(1+$H$11-$H$13)^YEARFRAC(B1067,B1068,1)+D1068+E1068,"")</f>
        <v/>
      </c>
      <c r="G1068" s="33" t="str">
        <f ca="1">IF(E1068&lt;&gt;"",F1067*((1+$H$11)^YEARFRAC(B1067,B1068,1)-(1+$H$11-$H$13)^YEARFRAC(B1067,B1068,1)),"")</f>
        <v/>
      </c>
      <c r="I1068" s="30" t="str">
        <f ca="1">IFERROR(IF(YEARFRAC($I$28,DATE(YEAR(I1067),MONTH(I1067)+1,1))&gt;$H$17,"",DATE(YEAR(I1067),MONTH(I1067)+1,1)),"")</f>
        <v/>
      </c>
      <c r="J1068" s="33" t="str">
        <f ca="1">IF(I1068&lt;&gt;"",(J1067-K1067)*(1+($H$12-$H$13)/12),"")</f>
        <v/>
      </c>
      <c r="K1068" s="33" t="str">
        <f ca="1">IF(J1068&lt;&gt;"",-PMT(($H$12-$H$13)/12,12*$H$17,$J$28,0,1),"")</f>
        <v/>
      </c>
      <c r="L1068" s="33" t="str">
        <f ca="1">IF(K1068&lt;&gt;"",J1068*$H$13/12,"")</f>
        <v/>
      </c>
    </row>
    <row r="1069" spans="2:12" x14ac:dyDescent="0.3">
      <c r="B1069" s="30" t="str">
        <f ca="1">IFERROR(IF(YEARFRAC($B$28,IF(DATE(YEAR(B1068),MONTH(B1068),15)&gt;B1068,DATE(YEAR(B1068),MONTH(B1068),15),DATE(YEAR(B1068),MONTH(B1068)+1,1)))&gt;$H$16,"",IF(DATE(YEAR(B1068),MONTH(B1068),15)&gt;B1068,DATE(YEAR(B1068),MONTH(B1068),15),DATE(YEAR(B1068),MONTH(B1068)+1,1))),"")</f>
        <v/>
      </c>
      <c r="C1069" s="33" t="str">
        <f ca="1">IF(B1069&lt;&gt;"",IF(AND(MONTH(B1069)=1,DAY(B1069)=1),C1068*(1+$H$10),C1068),"")</f>
        <v/>
      </c>
      <c r="D1069" s="33" t="str">
        <f ca="1">IF(C1069&lt;&gt;"",C1069*$H$8/24,"")</f>
        <v/>
      </c>
      <c r="E1069" s="33" t="str">
        <f ca="1">IF(D1069&lt;&gt;"",C1069*$H$9/24,"")</f>
        <v/>
      </c>
      <c r="F1069" s="33" t="str">
        <f ca="1">IF(E1069&lt;&gt;"",F1068*(1+$H$11-$H$13)^YEARFRAC(B1068,B1069,1)+D1069+E1069,"")</f>
        <v/>
      </c>
      <c r="G1069" s="33" t="str">
        <f ca="1">IF(E1069&lt;&gt;"",F1068*((1+$H$11)^YEARFRAC(B1068,B1069,1)-(1+$H$11-$H$13)^YEARFRAC(B1068,B1069,1)),"")</f>
        <v/>
      </c>
      <c r="I1069" s="30" t="str">
        <f ca="1">IFERROR(IF(YEARFRAC($I$28,DATE(YEAR(I1068),MONTH(I1068)+1,1))&gt;$H$17,"",DATE(YEAR(I1068),MONTH(I1068)+1,1)),"")</f>
        <v/>
      </c>
      <c r="J1069" s="33" t="str">
        <f ca="1">IF(I1069&lt;&gt;"",(J1068-K1068)*(1+($H$12-$H$13)/12),"")</f>
        <v/>
      </c>
      <c r="K1069" s="33" t="str">
        <f ca="1">IF(J1069&lt;&gt;"",-PMT(($H$12-$H$13)/12,12*$H$17,$J$28,0,1),"")</f>
        <v/>
      </c>
      <c r="L1069" s="33" t="str">
        <f ca="1">IF(K1069&lt;&gt;"",J1069*$H$13/12,"")</f>
        <v/>
      </c>
    </row>
    <row r="1070" spans="2:12" x14ac:dyDescent="0.3">
      <c r="B1070" s="30" t="str">
        <f ca="1">IFERROR(IF(YEARFRAC($B$28,IF(DATE(YEAR(B1069),MONTH(B1069),15)&gt;B1069,DATE(YEAR(B1069),MONTH(B1069),15),DATE(YEAR(B1069),MONTH(B1069)+1,1)))&gt;$H$16,"",IF(DATE(YEAR(B1069),MONTH(B1069),15)&gt;B1069,DATE(YEAR(B1069),MONTH(B1069),15),DATE(YEAR(B1069),MONTH(B1069)+1,1))),"")</f>
        <v/>
      </c>
      <c r="C1070" s="33" t="str">
        <f ca="1">IF(B1070&lt;&gt;"",IF(AND(MONTH(B1070)=1,DAY(B1070)=1),C1069*(1+$H$10),C1069),"")</f>
        <v/>
      </c>
      <c r="D1070" s="33" t="str">
        <f ca="1">IF(C1070&lt;&gt;"",C1070*$H$8/24,"")</f>
        <v/>
      </c>
      <c r="E1070" s="33" t="str">
        <f ca="1">IF(D1070&lt;&gt;"",C1070*$H$9/24,"")</f>
        <v/>
      </c>
      <c r="F1070" s="33" t="str">
        <f ca="1">IF(E1070&lt;&gt;"",F1069*(1+$H$11-$H$13)^YEARFRAC(B1069,B1070,1)+D1070+E1070,"")</f>
        <v/>
      </c>
      <c r="G1070" s="33" t="str">
        <f ca="1">IF(E1070&lt;&gt;"",F1069*((1+$H$11)^YEARFRAC(B1069,B1070,1)-(1+$H$11-$H$13)^YEARFRAC(B1069,B1070,1)),"")</f>
        <v/>
      </c>
      <c r="I1070" s="30" t="str">
        <f ca="1">IFERROR(IF(YEARFRAC($I$28,DATE(YEAR(I1069),MONTH(I1069)+1,1))&gt;$H$17,"",DATE(YEAR(I1069),MONTH(I1069)+1,1)),"")</f>
        <v/>
      </c>
      <c r="J1070" s="33" t="str">
        <f ca="1">IF(I1070&lt;&gt;"",(J1069-K1069)*(1+($H$12-$H$13)/12),"")</f>
        <v/>
      </c>
      <c r="K1070" s="33" t="str">
        <f ca="1">IF(J1070&lt;&gt;"",-PMT(($H$12-$H$13)/12,12*$H$17,$J$28,0,1),"")</f>
        <v/>
      </c>
      <c r="L1070" s="33" t="str">
        <f ca="1">IF(K1070&lt;&gt;"",J1070*$H$13/12,"")</f>
        <v/>
      </c>
    </row>
    <row r="1071" spans="2:12" x14ac:dyDescent="0.3">
      <c r="B1071" s="30" t="str">
        <f ca="1">IFERROR(IF(YEARFRAC($B$28,IF(DATE(YEAR(B1070),MONTH(B1070),15)&gt;B1070,DATE(YEAR(B1070),MONTH(B1070),15),DATE(YEAR(B1070),MONTH(B1070)+1,1)))&gt;$H$16,"",IF(DATE(YEAR(B1070),MONTH(B1070),15)&gt;B1070,DATE(YEAR(B1070),MONTH(B1070),15),DATE(YEAR(B1070),MONTH(B1070)+1,1))),"")</f>
        <v/>
      </c>
      <c r="C1071" s="33" t="str">
        <f ca="1">IF(B1071&lt;&gt;"",IF(AND(MONTH(B1071)=1,DAY(B1071)=1),C1070*(1+$H$10),C1070),"")</f>
        <v/>
      </c>
      <c r="D1071" s="33" t="str">
        <f ca="1">IF(C1071&lt;&gt;"",C1071*$H$8/24,"")</f>
        <v/>
      </c>
      <c r="E1071" s="33" t="str">
        <f ca="1">IF(D1071&lt;&gt;"",C1071*$H$9/24,"")</f>
        <v/>
      </c>
      <c r="F1071" s="33" t="str">
        <f ca="1">IF(E1071&lt;&gt;"",F1070*(1+$H$11-$H$13)^YEARFRAC(B1070,B1071,1)+D1071+E1071,"")</f>
        <v/>
      </c>
      <c r="G1071" s="33" t="str">
        <f ca="1">IF(E1071&lt;&gt;"",F1070*((1+$H$11)^YEARFRAC(B1070,B1071,1)-(1+$H$11-$H$13)^YEARFRAC(B1070,B1071,1)),"")</f>
        <v/>
      </c>
      <c r="I1071" s="30" t="str">
        <f ca="1">IFERROR(IF(YEARFRAC($I$28,DATE(YEAR(I1070),MONTH(I1070)+1,1))&gt;$H$17,"",DATE(YEAR(I1070),MONTH(I1070)+1,1)),"")</f>
        <v/>
      </c>
      <c r="J1071" s="33" t="str">
        <f ca="1">IF(I1071&lt;&gt;"",(J1070-K1070)*(1+($H$12-$H$13)/12),"")</f>
        <v/>
      </c>
      <c r="K1071" s="33" t="str">
        <f ca="1">IF(J1071&lt;&gt;"",-PMT(($H$12-$H$13)/12,12*$H$17,$J$28,0,1),"")</f>
        <v/>
      </c>
      <c r="L1071" s="33" t="str">
        <f ca="1">IF(K1071&lt;&gt;"",J1071*$H$13/12,"")</f>
        <v/>
      </c>
    </row>
    <row r="1072" spans="2:12" x14ac:dyDescent="0.3">
      <c r="B1072" s="30" t="str">
        <f ca="1">IFERROR(IF(YEARFRAC($B$28,IF(DATE(YEAR(B1071),MONTH(B1071),15)&gt;B1071,DATE(YEAR(B1071),MONTH(B1071),15),DATE(YEAR(B1071),MONTH(B1071)+1,1)))&gt;$H$16,"",IF(DATE(YEAR(B1071),MONTH(B1071),15)&gt;B1071,DATE(YEAR(B1071),MONTH(B1071),15),DATE(YEAR(B1071),MONTH(B1071)+1,1))),"")</f>
        <v/>
      </c>
      <c r="C1072" s="33" t="str">
        <f ca="1">IF(B1072&lt;&gt;"",IF(AND(MONTH(B1072)=1,DAY(B1072)=1),C1071*(1+$H$10),C1071),"")</f>
        <v/>
      </c>
      <c r="D1072" s="33" t="str">
        <f ca="1">IF(C1072&lt;&gt;"",C1072*$H$8/24,"")</f>
        <v/>
      </c>
      <c r="E1072" s="33" t="str">
        <f ca="1">IF(D1072&lt;&gt;"",C1072*$H$9/24,"")</f>
        <v/>
      </c>
      <c r="F1072" s="33" t="str">
        <f ca="1">IF(E1072&lt;&gt;"",F1071*(1+$H$11-$H$13)^YEARFRAC(B1071,B1072,1)+D1072+E1072,"")</f>
        <v/>
      </c>
      <c r="G1072" s="33" t="str">
        <f ca="1">IF(E1072&lt;&gt;"",F1071*((1+$H$11)^YEARFRAC(B1071,B1072,1)-(1+$H$11-$H$13)^YEARFRAC(B1071,B1072,1)),"")</f>
        <v/>
      </c>
      <c r="I1072" s="30" t="str">
        <f ca="1">IFERROR(IF(YEARFRAC($I$28,DATE(YEAR(I1071),MONTH(I1071)+1,1))&gt;$H$17,"",DATE(YEAR(I1071),MONTH(I1071)+1,1)),"")</f>
        <v/>
      </c>
      <c r="J1072" s="33" t="str">
        <f ca="1">IF(I1072&lt;&gt;"",(J1071-K1071)*(1+($H$12-$H$13)/12),"")</f>
        <v/>
      </c>
      <c r="K1072" s="33" t="str">
        <f ca="1">IF(J1072&lt;&gt;"",-PMT(($H$12-$H$13)/12,12*$H$17,$J$28,0,1),"")</f>
        <v/>
      </c>
      <c r="L1072" s="33" t="str">
        <f ca="1">IF(K1072&lt;&gt;"",J1072*$H$13/12,"")</f>
        <v/>
      </c>
    </row>
    <row r="1073" spans="2:12" x14ac:dyDescent="0.3">
      <c r="B1073" s="30" t="str">
        <f ca="1">IFERROR(IF(YEARFRAC($B$28,IF(DATE(YEAR(B1072),MONTH(B1072),15)&gt;B1072,DATE(YEAR(B1072),MONTH(B1072),15),DATE(YEAR(B1072),MONTH(B1072)+1,1)))&gt;$H$16,"",IF(DATE(YEAR(B1072),MONTH(B1072),15)&gt;B1072,DATE(YEAR(B1072),MONTH(B1072),15),DATE(YEAR(B1072),MONTH(B1072)+1,1))),"")</f>
        <v/>
      </c>
      <c r="C1073" s="33" t="str">
        <f ca="1">IF(B1073&lt;&gt;"",IF(AND(MONTH(B1073)=1,DAY(B1073)=1),C1072*(1+$H$10),C1072),"")</f>
        <v/>
      </c>
      <c r="D1073" s="33" t="str">
        <f ca="1">IF(C1073&lt;&gt;"",C1073*$H$8/24,"")</f>
        <v/>
      </c>
      <c r="E1073" s="33" t="str">
        <f ca="1">IF(D1073&lt;&gt;"",C1073*$H$9/24,"")</f>
        <v/>
      </c>
      <c r="F1073" s="33" t="str">
        <f ca="1">IF(E1073&lt;&gt;"",F1072*(1+$H$11-$H$13)^YEARFRAC(B1072,B1073,1)+D1073+E1073,"")</f>
        <v/>
      </c>
      <c r="G1073" s="33" t="str">
        <f ca="1">IF(E1073&lt;&gt;"",F1072*((1+$H$11)^YEARFRAC(B1072,B1073,1)-(1+$H$11-$H$13)^YEARFRAC(B1072,B1073,1)),"")</f>
        <v/>
      </c>
      <c r="I1073" s="30" t="str">
        <f ca="1">IFERROR(IF(YEARFRAC($I$28,DATE(YEAR(I1072),MONTH(I1072)+1,1))&gt;$H$17,"",DATE(YEAR(I1072),MONTH(I1072)+1,1)),"")</f>
        <v/>
      </c>
      <c r="J1073" s="33" t="str">
        <f ca="1">IF(I1073&lt;&gt;"",(J1072-K1072)*(1+($H$12-$H$13)/12),"")</f>
        <v/>
      </c>
      <c r="K1073" s="33" t="str">
        <f ca="1">IF(J1073&lt;&gt;"",-PMT(($H$12-$H$13)/12,12*$H$17,$J$28,0,1),"")</f>
        <v/>
      </c>
      <c r="L1073" s="33" t="str">
        <f ca="1">IF(K1073&lt;&gt;"",J1073*$H$13/12,"")</f>
        <v/>
      </c>
    </row>
    <row r="1074" spans="2:12" x14ac:dyDescent="0.3">
      <c r="B1074" s="30" t="str">
        <f ca="1">IFERROR(IF(YEARFRAC($B$28,IF(DATE(YEAR(B1073),MONTH(B1073),15)&gt;B1073,DATE(YEAR(B1073),MONTH(B1073),15),DATE(YEAR(B1073),MONTH(B1073)+1,1)))&gt;$H$16,"",IF(DATE(YEAR(B1073),MONTH(B1073),15)&gt;B1073,DATE(YEAR(B1073),MONTH(B1073),15),DATE(YEAR(B1073),MONTH(B1073)+1,1))),"")</f>
        <v/>
      </c>
      <c r="C1074" s="33" t="str">
        <f ca="1">IF(B1074&lt;&gt;"",IF(AND(MONTH(B1074)=1,DAY(B1074)=1),C1073*(1+$H$10),C1073),"")</f>
        <v/>
      </c>
      <c r="D1074" s="33" t="str">
        <f ca="1">IF(C1074&lt;&gt;"",C1074*$H$8/24,"")</f>
        <v/>
      </c>
      <c r="E1074" s="33" t="str">
        <f ca="1">IF(D1074&lt;&gt;"",C1074*$H$9/24,"")</f>
        <v/>
      </c>
      <c r="F1074" s="33" t="str">
        <f ca="1">IF(E1074&lt;&gt;"",F1073*(1+$H$11-$H$13)^YEARFRAC(B1073,B1074,1)+D1074+E1074,"")</f>
        <v/>
      </c>
      <c r="G1074" s="33" t="str">
        <f ca="1">IF(E1074&lt;&gt;"",F1073*((1+$H$11)^YEARFRAC(B1073,B1074,1)-(1+$H$11-$H$13)^YEARFRAC(B1073,B1074,1)),"")</f>
        <v/>
      </c>
      <c r="I1074" s="30" t="str">
        <f ca="1">IFERROR(IF(YEARFRAC($I$28,DATE(YEAR(I1073),MONTH(I1073)+1,1))&gt;$H$17,"",DATE(YEAR(I1073),MONTH(I1073)+1,1)),"")</f>
        <v/>
      </c>
      <c r="J1074" s="33" t="str">
        <f ca="1">IF(I1074&lt;&gt;"",(J1073-K1073)*(1+($H$12-$H$13)/12),"")</f>
        <v/>
      </c>
      <c r="K1074" s="33" t="str">
        <f ca="1">IF(J1074&lt;&gt;"",-PMT(($H$12-$H$13)/12,12*$H$17,$J$28,0,1),"")</f>
        <v/>
      </c>
      <c r="L1074" s="33" t="str">
        <f ca="1">IF(K1074&lt;&gt;"",J1074*$H$13/12,"")</f>
        <v/>
      </c>
    </row>
    <row r="1075" spans="2:12" x14ac:dyDescent="0.3">
      <c r="B1075" s="30" t="str">
        <f ca="1">IFERROR(IF(YEARFRAC($B$28,IF(DATE(YEAR(B1074),MONTH(B1074),15)&gt;B1074,DATE(YEAR(B1074),MONTH(B1074),15),DATE(YEAR(B1074),MONTH(B1074)+1,1)))&gt;$H$16,"",IF(DATE(YEAR(B1074),MONTH(B1074),15)&gt;B1074,DATE(YEAR(B1074),MONTH(B1074),15),DATE(YEAR(B1074),MONTH(B1074)+1,1))),"")</f>
        <v/>
      </c>
      <c r="C1075" s="33" t="str">
        <f ca="1">IF(B1075&lt;&gt;"",IF(AND(MONTH(B1075)=1,DAY(B1075)=1),C1074*(1+$H$10),C1074),"")</f>
        <v/>
      </c>
      <c r="D1075" s="33" t="str">
        <f ca="1">IF(C1075&lt;&gt;"",C1075*$H$8/24,"")</f>
        <v/>
      </c>
      <c r="E1075" s="33" t="str">
        <f ca="1">IF(D1075&lt;&gt;"",C1075*$H$9/24,"")</f>
        <v/>
      </c>
      <c r="F1075" s="33" t="str">
        <f ca="1">IF(E1075&lt;&gt;"",F1074*(1+$H$11-$H$13)^YEARFRAC(B1074,B1075,1)+D1075+E1075,"")</f>
        <v/>
      </c>
      <c r="G1075" s="33" t="str">
        <f ca="1">IF(E1075&lt;&gt;"",F1074*((1+$H$11)^YEARFRAC(B1074,B1075,1)-(1+$H$11-$H$13)^YEARFRAC(B1074,B1075,1)),"")</f>
        <v/>
      </c>
      <c r="I1075" s="30" t="str">
        <f ca="1">IFERROR(IF(YEARFRAC($I$28,DATE(YEAR(I1074),MONTH(I1074)+1,1))&gt;$H$17,"",DATE(YEAR(I1074),MONTH(I1074)+1,1)),"")</f>
        <v/>
      </c>
      <c r="J1075" s="33" t="str">
        <f ca="1">IF(I1075&lt;&gt;"",(J1074-K1074)*(1+($H$12-$H$13)/12),"")</f>
        <v/>
      </c>
      <c r="K1075" s="33" t="str">
        <f ca="1">IF(J1075&lt;&gt;"",-PMT(($H$12-$H$13)/12,12*$H$17,$J$28,0,1),"")</f>
        <v/>
      </c>
      <c r="L1075" s="33" t="str">
        <f ca="1">IF(K1075&lt;&gt;"",J1075*$H$13/12,"")</f>
        <v/>
      </c>
    </row>
    <row r="1076" spans="2:12" x14ac:dyDescent="0.3">
      <c r="B1076" s="30" t="str">
        <f ca="1">IFERROR(IF(YEARFRAC($B$28,IF(DATE(YEAR(B1075),MONTH(B1075),15)&gt;B1075,DATE(YEAR(B1075),MONTH(B1075),15),DATE(YEAR(B1075),MONTH(B1075)+1,1)))&gt;$H$16,"",IF(DATE(YEAR(B1075),MONTH(B1075),15)&gt;B1075,DATE(YEAR(B1075),MONTH(B1075),15),DATE(YEAR(B1075),MONTH(B1075)+1,1))),"")</f>
        <v/>
      </c>
      <c r="C1076" s="33" t="str">
        <f ca="1">IF(B1076&lt;&gt;"",IF(AND(MONTH(B1076)=1,DAY(B1076)=1),C1075*(1+$H$10),C1075),"")</f>
        <v/>
      </c>
      <c r="D1076" s="33" t="str">
        <f ca="1">IF(C1076&lt;&gt;"",C1076*$H$8/24,"")</f>
        <v/>
      </c>
      <c r="E1076" s="33" t="str">
        <f ca="1">IF(D1076&lt;&gt;"",C1076*$H$9/24,"")</f>
        <v/>
      </c>
      <c r="F1076" s="33" t="str">
        <f ca="1">IF(E1076&lt;&gt;"",F1075*(1+$H$11-$H$13)^YEARFRAC(B1075,B1076,1)+D1076+E1076,"")</f>
        <v/>
      </c>
      <c r="G1076" s="33" t="str">
        <f ca="1">IF(E1076&lt;&gt;"",F1075*((1+$H$11)^YEARFRAC(B1075,B1076,1)-(1+$H$11-$H$13)^YEARFRAC(B1075,B1076,1)),"")</f>
        <v/>
      </c>
      <c r="I1076" s="30" t="str">
        <f ca="1">IFERROR(IF(YEARFRAC($I$28,DATE(YEAR(I1075),MONTH(I1075)+1,1))&gt;$H$17,"",DATE(YEAR(I1075),MONTH(I1075)+1,1)),"")</f>
        <v/>
      </c>
      <c r="J1076" s="33" t="str">
        <f ca="1">IF(I1076&lt;&gt;"",(J1075-K1075)*(1+($H$12-$H$13)/12),"")</f>
        <v/>
      </c>
      <c r="K1076" s="33" t="str">
        <f ca="1">IF(J1076&lt;&gt;"",-PMT(($H$12-$H$13)/12,12*$H$17,$J$28,0,1),"")</f>
        <v/>
      </c>
      <c r="L1076" s="33" t="str">
        <f ca="1">IF(K1076&lt;&gt;"",J1076*$H$13/12,"")</f>
        <v/>
      </c>
    </row>
    <row r="1077" spans="2:12" x14ac:dyDescent="0.3">
      <c r="B1077" s="30" t="str">
        <f ca="1">IFERROR(IF(YEARFRAC($B$28,IF(DATE(YEAR(B1076),MONTH(B1076),15)&gt;B1076,DATE(YEAR(B1076),MONTH(B1076),15),DATE(YEAR(B1076),MONTH(B1076)+1,1)))&gt;$H$16,"",IF(DATE(YEAR(B1076),MONTH(B1076),15)&gt;B1076,DATE(YEAR(B1076),MONTH(B1076),15),DATE(YEAR(B1076),MONTH(B1076)+1,1))),"")</f>
        <v/>
      </c>
      <c r="C1077" s="33" t="str">
        <f ca="1">IF(B1077&lt;&gt;"",IF(AND(MONTH(B1077)=1,DAY(B1077)=1),C1076*(1+$H$10),C1076),"")</f>
        <v/>
      </c>
      <c r="D1077" s="33" t="str">
        <f ca="1">IF(C1077&lt;&gt;"",C1077*$H$8/24,"")</f>
        <v/>
      </c>
      <c r="E1077" s="33" t="str">
        <f ca="1">IF(D1077&lt;&gt;"",C1077*$H$9/24,"")</f>
        <v/>
      </c>
      <c r="F1077" s="33" t="str">
        <f ca="1">IF(E1077&lt;&gt;"",F1076*(1+$H$11-$H$13)^YEARFRAC(B1076,B1077,1)+D1077+E1077,"")</f>
        <v/>
      </c>
      <c r="G1077" s="33" t="str">
        <f ca="1">IF(E1077&lt;&gt;"",F1076*((1+$H$11)^YEARFRAC(B1076,B1077,1)-(1+$H$11-$H$13)^YEARFRAC(B1076,B1077,1)),"")</f>
        <v/>
      </c>
      <c r="I1077" s="30" t="str">
        <f ca="1">IFERROR(IF(YEARFRAC($I$28,DATE(YEAR(I1076),MONTH(I1076)+1,1))&gt;$H$17,"",DATE(YEAR(I1076),MONTH(I1076)+1,1)),"")</f>
        <v/>
      </c>
      <c r="J1077" s="33" t="str">
        <f ca="1">IF(I1077&lt;&gt;"",(J1076-K1076)*(1+($H$12-$H$13)/12),"")</f>
        <v/>
      </c>
      <c r="K1077" s="33" t="str">
        <f ca="1">IF(J1077&lt;&gt;"",-PMT(($H$12-$H$13)/12,12*$H$17,$J$28,0,1),"")</f>
        <v/>
      </c>
      <c r="L1077" s="33" t="str">
        <f ca="1">IF(K1077&lt;&gt;"",J1077*$H$13/12,"")</f>
        <v/>
      </c>
    </row>
    <row r="1078" spans="2:12" x14ac:dyDescent="0.3">
      <c r="B1078" s="30" t="str">
        <f ca="1">IFERROR(IF(YEARFRAC($B$28,IF(DATE(YEAR(B1077),MONTH(B1077),15)&gt;B1077,DATE(YEAR(B1077),MONTH(B1077),15),DATE(YEAR(B1077),MONTH(B1077)+1,1)))&gt;$H$16,"",IF(DATE(YEAR(B1077),MONTH(B1077),15)&gt;B1077,DATE(YEAR(B1077),MONTH(B1077),15),DATE(YEAR(B1077),MONTH(B1077)+1,1))),"")</f>
        <v/>
      </c>
      <c r="C1078" s="33" t="str">
        <f ca="1">IF(B1078&lt;&gt;"",IF(AND(MONTH(B1078)=1,DAY(B1078)=1),C1077*(1+$H$10),C1077),"")</f>
        <v/>
      </c>
      <c r="D1078" s="33" t="str">
        <f ca="1">IF(C1078&lt;&gt;"",C1078*$H$8/24,"")</f>
        <v/>
      </c>
      <c r="E1078" s="33" t="str">
        <f ca="1">IF(D1078&lt;&gt;"",C1078*$H$9/24,"")</f>
        <v/>
      </c>
      <c r="F1078" s="33" t="str">
        <f ca="1">IF(E1078&lt;&gt;"",F1077*(1+$H$11-$H$13)^YEARFRAC(B1077,B1078,1)+D1078+E1078,"")</f>
        <v/>
      </c>
      <c r="G1078" s="33" t="str">
        <f ca="1">IF(E1078&lt;&gt;"",F1077*((1+$H$11)^YEARFRAC(B1077,B1078,1)-(1+$H$11-$H$13)^YEARFRAC(B1077,B1078,1)),"")</f>
        <v/>
      </c>
      <c r="I1078" s="30" t="str">
        <f ca="1">IFERROR(IF(YEARFRAC($I$28,DATE(YEAR(I1077),MONTH(I1077)+1,1))&gt;$H$17,"",DATE(YEAR(I1077),MONTH(I1077)+1,1)),"")</f>
        <v/>
      </c>
      <c r="J1078" s="33" t="str">
        <f ca="1">IF(I1078&lt;&gt;"",(J1077-K1077)*(1+($H$12-$H$13)/12),"")</f>
        <v/>
      </c>
      <c r="K1078" s="33" t="str">
        <f ca="1">IF(J1078&lt;&gt;"",-PMT(($H$12-$H$13)/12,12*$H$17,$J$28,0,1),"")</f>
        <v/>
      </c>
      <c r="L1078" s="33" t="str">
        <f ca="1">IF(K1078&lt;&gt;"",J1078*$H$13/12,"")</f>
        <v/>
      </c>
    </row>
    <row r="1079" spans="2:12" x14ac:dyDescent="0.3">
      <c r="B1079" s="30" t="str">
        <f ca="1">IFERROR(IF(YEARFRAC($B$28,IF(DATE(YEAR(B1078),MONTH(B1078),15)&gt;B1078,DATE(YEAR(B1078),MONTH(B1078),15),DATE(YEAR(B1078),MONTH(B1078)+1,1)))&gt;$H$16,"",IF(DATE(YEAR(B1078),MONTH(B1078),15)&gt;B1078,DATE(YEAR(B1078),MONTH(B1078),15),DATE(YEAR(B1078),MONTH(B1078)+1,1))),"")</f>
        <v/>
      </c>
      <c r="C1079" s="33" t="str">
        <f ca="1">IF(B1079&lt;&gt;"",IF(AND(MONTH(B1079)=1,DAY(B1079)=1),C1078*(1+$H$10),C1078),"")</f>
        <v/>
      </c>
      <c r="D1079" s="33" t="str">
        <f ca="1">IF(C1079&lt;&gt;"",C1079*$H$8/24,"")</f>
        <v/>
      </c>
      <c r="E1079" s="33" t="str">
        <f ca="1">IF(D1079&lt;&gt;"",C1079*$H$9/24,"")</f>
        <v/>
      </c>
      <c r="F1079" s="33" t="str">
        <f ca="1">IF(E1079&lt;&gt;"",F1078*(1+$H$11-$H$13)^YEARFRAC(B1078,B1079,1)+D1079+E1079,"")</f>
        <v/>
      </c>
      <c r="G1079" s="33" t="str">
        <f ca="1">IF(E1079&lt;&gt;"",F1078*((1+$H$11)^YEARFRAC(B1078,B1079,1)-(1+$H$11-$H$13)^YEARFRAC(B1078,B1079,1)),"")</f>
        <v/>
      </c>
      <c r="I1079" s="30" t="str">
        <f ca="1">IFERROR(IF(YEARFRAC($I$28,DATE(YEAR(I1078),MONTH(I1078)+1,1))&gt;$H$17,"",DATE(YEAR(I1078),MONTH(I1078)+1,1)),"")</f>
        <v/>
      </c>
      <c r="J1079" s="33" t="str">
        <f ca="1">IF(I1079&lt;&gt;"",(J1078-K1078)*(1+($H$12-$H$13)/12),"")</f>
        <v/>
      </c>
      <c r="K1079" s="33" t="str">
        <f ca="1">IF(J1079&lt;&gt;"",-PMT(($H$12-$H$13)/12,12*$H$17,$J$28,0,1),"")</f>
        <v/>
      </c>
      <c r="L1079" s="33" t="str">
        <f ca="1">IF(K1079&lt;&gt;"",J1079*$H$13/12,"")</f>
        <v/>
      </c>
    </row>
    <row r="1080" spans="2:12" x14ac:dyDescent="0.3">
      <c r="B1080" s="30" t="str">
        <f ca="1">IFERROR(IF(YEARFRAC($B$28,IF(DATE(YEAR(B1079),MONTH(B1079),15)&gt;B1079,DATE(YEAR(B1079),MONTH(B1079),15),DATE(YEAR(B1079),MONTH(B1079)+1,1)))&gt;$H$16,"",IF(DATE(YEAR(B1079),MONTH(B1079),15)&gt;B1079,DATE(YEAR(B1079),MONTH(B1079),15),DATE(YEAR(B1079),MONTH(B1079)+1,1))),"")</f>
        <v/>
      </c>
      <c r="C1080" s="33" t="str">
        <f ca="1">IF(B1080&lt;&gt;"",IF(AND(MONTH(B1080)=1,DAY(B1080)=1),C1079*(1+$H$10),C1079),"")</f>
        <v/>
      </c>
      <c r="D1080" s="33" t="str">
        <f ca="1">IF(C1080&lt;&gt;"",C1080*$H$8/24,"")</f>
        <v/>
      </c>
      <c r="E1080" s="33" t="str">
        <f ca="1">IF(D1080&lt;&gt;"",C1080*$H$9/24,"")</f>
        <v/>
      </c>
      <c r="F1080" s="33" t="str">
        <f ca="1">IF(E1080&lt;&gt;"",F1079*(1+$H$11-$H$13)^YEARFRAC(B1079,B1080,1)+D1080+E1080,"")</f>
        <v/>
      </c>
      <c r="G1080" s="33" t="str">
        <f ca="1">IF(E1080&lt;&gt;"",F1079*((1+$H$11)^YEARFRAC(B1079,B1080,1)-(1+$H$11-$H$13)^YEARFRAC(B1079,B1080,1)),"")</f>
        <v/>
      </c>
      <c r="I1080" s="30" t="str">
        <f ca="1">IFERROR(IF(YEARFRAC($I$28,DATE(YEAR(I1079),MONTH(I1079)+1,1))&gt;$H$17,"",DATE(YEAR(I1079),MONTH(I1079)+1,1)),"")</f>
        <v/>
      </c>
      <c r="J1080" s="33" t="str">
        <f ca="1">IF(I1080&lt;&gt;"",(J1079-K1079)*(1+($H$12-$H$13)/12),"")</f>
        <v/>
      </c>
      <c r="K1080" s="33" t="str">
        <f ca="1">IF(J1080&lt;&gt;"",-PMT(($H$12-$H$13)/12,12*$H$17,$J$28,0,1),"")</f>
        <v/>
      </c>
      <c r="L1080" s="33" t="str">
        <f ca="1">IF(K1080&lt;&gt;"",J1080*$H$13/12,"")</f>
        <v/>
      </c>
    </row>
    <row r="1081" spans="2:12" x14ac:dyDescent="0.3">
      <c r="B1081" s="30" t="str">
        <f ca="1">IFERROR(IF(YEARFRAC($B$28,IF(DATE(YEAR(B1080),MONTH(B1080),15)&gt;B1080,DATE(YEAR(B1080),MONTH(B1080),15),DATE(YEAR(B1080),MONTH(B1080)+1,1)))&gt;$H$16,"",IF(DATE(YEAR(B1080),MONTH(B1080),15)&gt;B1080,DATE(YEAR(B1080),MONTH(B1080),15),DATE(YEAR(B1080),MONTH(B1080)+1,1))),"")</f>
        <v/>
      </c>
      <c r="C1081" s="33" t="str">
        <f ca="1">IF(B1081&lt;&gt;"",IF(AND(MONTH(B1081)=1,DAY(B1081)=1),C1080*(1+$H$10),C1080),"")</f>
        <v/>
      </c>
      <c r="D1081" s="33" t="str">
        <f ca="1">IF(C1081&lt;&gt;"",C1081*$H$8/24,"")</f>
        <v/>
      </c>
      <c r="E1081" s="33" t="str">
        <f ca="1">IF(D1081&lt;&gt;"",C1081*$H$9/24,"")</f>
        <v/>
      </c>
      <c r="F1081" s="33" t="str">
        <f ca="1">IF(E1081&lt;&gt;"",F1080*(1+$H$11-$H$13)^YEARFRAC(B1080,B1081,1)+D1081+E1081,"")</f>
        <v/>
      </c>
      <c r="G1081" s="33" t="str">
        <f ca="1">IF(E1081&lt;&gt;"",F1080*((1+$H$11)^YEARFRAC(B1080,B1081,1)-(1+$H$11-$H$13)^YEARFRAC(B1080,B1081,1)),"")</f>
        <v/>
      </c>
      <c r="I1081" s="30" t="str">
        <f ca="1">IFERROR(IF(YEARFRAC($I$28,DATE(YEAR(I1080),MONTH(I1080)+1,1))&gt;$H$17,"",DATE(YEAR(I1080),MONTH(I1080)+1,1)),"")</f>
        <v/>
      </c>
      <c r="J1081" s="33" t="str">
        <f ca="1">IF(I1081&lt;&gt;"",(J1080-K1080)*(1+($H$12-$H$13)/12),"")</f>
        <v/>
      </c>
      <c r="K1081" s="33" t="str">
        <f ca="1">IF(J1081&lt;&gt;"",-PMT(($H$12-$H$13)/12,12*$H$17,$J$28,0,1),"")</f>
        <v/>
      </c>
      <c r="L1081" s="33" t="str">
        <f ca="1">IF(K1081&lt;&gt;"",J1081*$H$13/12,"")</f>
        <v/>
      </c>
    </row>
    <row r="1082" spans="2:12" x14ac:dyDescent="0.3">
      <c r="B1082" s="30" t="str">
        <f ca="1">IFERROR(IF(YEARFRAC($B$28,IF(DATE(YEAR(B1081),MONTH(B1081),15)&gt;B1081,DATE(YEAR(B1081),MONTH(B1081),15),DATE(YEAR(B1081),MONTH(B1081)+1,1)))&gt;$H$16,"",IF(DATE(YEAR(B1081),MONTH(B1081),15)&gt;B1081,DATE(YEAR(B1081),MONTH(B1081),15),DATE(YEAR(B1081),MONTH(B1081)+1,1))),"")</f>
        <v/>
      </c>
      <c r="C1082" s="33" t="str">
        <f ca="1">IF(B1082&lt;&gt;"",IF(AND(MONTH(B1082)=1,DAY(B1082)=1),C1081*(1+$H$10),C1081),"")</f>
        <v/>
      </c>
      <c r="D1082" s="33" t="str">
        <f ca="1">IF(C1082&lt;&gt;"",C1082*$H$8/24,"")</f>
        <v/>
      </c>
      <c r="E1082" s="33" t="str">
        <f ca="1">IF(D1082&lt;&gt;"",C1082*$H$9/24,"")</f>
        <v/>
      </c>
      <c r="F1082" s="33" t="str">
        <f ca="1">IF(E1082&lt;&gt;"",F1081*(1+$H$11-$H$13)^YEARFRAC(B1081,B1082,1)+D1082+E1082,"")</f>
        <v/>
      </c>
      <c r="G1082" s="33" t="str">
        <f ca="1">IF(E1082&lt;&gt;"",F1081*((1+$H$11)^YEARFRAC(B1081,B1082,1)-(1+$H$11-$H$13)^YEARFRAC(B1081,B1082,1)),"")</f>
        <v/>
      </c>
      <c r="I1082" s="30" t="str">
        <f ca="1">IFERROR(IF(YEARFRAC($I$28,DATE(YEAR(I1081),MONTH(I1081)+1,1))&gt;$H$17,"",DATE(YEAR(I1081),MONTH(I1081)+1,1)),"")</f>
        <v/>
      </c>
      <c r="J1082" s="33" t="str">
        <f ca="1">IF(I1082&lt;&gt;"",(J1081-K1081)*(1+($H$12-$H$13)/12),"")</f>
        <v/>
      </c>
      <c r="K1082" s="33" t="str">
        <f ca="1">IF(J1082&lt;&gt;"",-PMT(($H$12-$H$13)/12,12*$H$17,$J$28,0,1),"")</f>
        <v/>
      </c>
      <c r="L1082" s="33" t="str">
        <f ca="1">IF(K1082&lt;&gt;"",J1082*$H$13/12,"")</f>
        <v/>
      </c>
    </row>
    <row r="1083" spans="2:12" x14ac:dyDescent="0.3">
      <c r="B1083" s="30" t="str">
        <f ca="1">IFERROR(IF(YEARFRAC($B$28,IF(DATE(YEAR(B1082),MONTH(B1082),15)&gt;B1082,DATE(YEAR(B1082),MONTH(B1082),15),DATE(YEAR(B1082),MONTH(B1082)+1,1)))&gt;$H$16,"",IF(DATE(YEAR(B1082),MONTH(B1082),15)&gt;B1082,DATE(YEAR(B1082),MONTH(B1082),15),DATE(YEAR(B1082),MONTH(B1082)+1,1))),"")</f>
        <v/>
      </c>
      <c r="C1083" s="33" t="str">
        <f ca="1">IF(B1083&lt;&gt;"",IF(AND(MONTH(B1083)=1,DAY(B1083)=1),C1082*(1+$H$10),C1082),"")</f>
        <v/>
      </c>
      <c r="D1083" s="33" t="str">
        <f ca="1">IF(C1083&lt;&gt;"",C1083*$H$8/24,"")</f>
        <v/>
      </c>
      <c r="E1083" s="33" t="str">
        <f ca="1">IF(D1083&lt;&gt;"",C1083*$H$9/24,"")</f>
        <v/>
      </c>
      <c r="F1083" s="33" t="str">
        <f ca="1">IF(E1083&lt;&gt;"",F1082*(1+$H$11-$H$13)^YEARFRAC(B1082,B1083,1)+D1083+E1083,"")</f>
        <v/>
      </c>
      <c r="G1083" s="33" t="str">
        <f ca="1">IF(E1083&lt;&gt;"",F1082*((1+$H$11)^YEARFRAC(B1082,B1083,1)-(1+$H$11-$H$13)^YEARFRAC(B1082,B1083,1)),"")</f>
        <v/>
      </c>
      <c r="I1083" s="30" t="str">
        <f ca="1">IFERROR(IF(YEARFRAC($I$28,DATE(YEAR(I1082),MONTH(I1082)+1,1))&gt;$H$17,"",DATE(YEAR(I1082),MONTH(I1082)+1,1)),"")</f>
        <v/>
      </c>
      <c r="J1083" s="33" t="str">
        <f ca="1">IF(I1083&lt;&gt;"",(J1082-K1082)*(1+($H$12-$H$13)/12),"")</f>
        <v/>
      </c>
      <c r="K1083" s="33" t="str">
        <f ca="1">IF(J1083&lt;&gt;"",-PMT(($H$12-$H$13)/12,12*$H$17,$J$28,0,1),"")</f>
        <v/>
      </c>
      <c r="L1083" s="33" t="str">
        <f ca="1">IF(K1083&lt;&gt;"",J1083*$H$13/12,"")</f>
        <v/>
      </c>
    </row>
    <row r="1084" spans="2:12" x14ac:dyDescent="0.3">
      <c r="B1084" s="30" t="str">
        <f ca="1">IFERROR(IF(YEARFRAC($B$28,IF(DATE(YEAR(B1083),MONTH(B1083),15)&gt;B1083,DATE(YEAR(B1083),MONTH(B1083),15),DATE(YEAR(B1083),MONTH(B1083)+1,1)))&gt;$H$16,"",IF(DATE(YEAR(B1083),MONTH(B1083),15)&gt;B1083,DATE(YEAR(B1083),MONTH(B1083),15),DATE(YEAR(B1083),MONTH(B1083)+1,1))),"")</f>
        <v/>
      </c>
      <c r="C1084" s="33" t="str">
        <f ca="1">IF(B1084&lt;&gt;"",IF(AND(MONTH(B1084)=1,DAY(B1084)=1),C1083*(1+$H$10),C1083),"")</f>
        <v/>
      </c>
      <c r="D1084" s="33" t="str">
        <f ca="1">IF(C1084&lt;&gt;"",C1084*$H$8/24,"")</f>
        <v/>
      </c>
      <c r="E1084" s="33" t="str">
        <f ca="1">IF(D1084&lt;&gt;"",C1084*$H$9/24,"")</f>
        <v/>
      </c>
      <c r="F1084" s="33" t="str">
        <f ca="1">IF(E1084&lt;&gt;"",F1083*(1+$H$11-$H$13)^YEARFRAC(B1083,B1084,1)+D1084+E1084,"")</f>
        <v/>
      </c>
      <c r="G1084" s="33" t="str">
        <f ca="1">IF(E1084&lt;&gt;"",F1083*((1+$H$11)^YEARFRAC(B1083,B1084,1)-(1+$H$11-$H$13)^YEARFRAC(B1083,B1084,1)),"")</f>
        <v/>
      </c>
      <c r="I1084" s="30" t="str">
        <f ca="1">IFERROR(IF(YEARFRAC($I$28,DATE(YEAR(I1083),MONTH(I1083)+1,1))&gt;$H$17,"",DATE(YEAR(I1083),MONTH(I1083)+1,1)),"")</f>
        <v/>
      </c>
      <c r="J1084" s="33" t="str">
        <f ca="1">IF(I1084&lt;&gt;"",(J1083-K1083)*(1+($H$12-$H$13)/12),"")</f>
        <v/>
      </c>
      <c r="K1084" s="33" t="str">
        <f ca="1">IF(J1084&lt;&gt;"",-PMT(($H$12-$H$13)/12,12*$H$17,$J$28,0,1),"")</f>
        <v/>
      </c>
      <c r="L1084" s="33" t="str">
        <f ca="1">IF(K1084&lt;&gt;"",J1084*$H$13/12,"")</f>
        <v/>
      </c>
    </row>
    <row r="1085" spans="2:12" x14ac:dyDescent="0.3">
      <c r="B1085" s="30" t="str">
        <f ca="1">IFERROR(IF(YEARFRAC($B$28,IF(DATE(YEAR(B1084),MONTH(B1084),15)&gt;B1084,DATE(YEAR(B1084),MONTH(B1084),15),DATE(YEAR(B1084),MONTH(B1084)+1,1)))&gt;$H$16,"",IF(DATE(YEAR(B1084),MONTH(B1084),15)&gt;B1084,DATE(YEAR(B1084),MONTH(B1084),15),DATE(YEAR(B1084),MONTH(B1084)+1,1))),"")</f>
        <v/>
      </c>
      <c r="C1085" s="33" t="str">
        <f ca="1">IF(B1085&lt;&gt;"",IF(AND(MONTH(B1085)=1,DAY(B1085)=1),C1084*(1+$H$10),C1084),"")</f>
        <v/>
      </c>
      <c r="D1085" s="33" t="str">
        <f ca="1">IF(C1085&lt;&gt;"",C1085*$H$8/24,"")</f>
        <v/>
      </c>
      <c r="E1085" s="33" t="str">
        <f ca="1">IF(D1085&lt;&gt;"",C1085*$H$9/24,"")</f>
        <v/>
      </c>
      <c r="F1085" s="33" t="str">
        <f ca="1">IF(E1085&lt;&gt;"",F1084*(1+$H$11-$H$13)^YEARFRAC(B1084,B1085,1)+D1085+E1085,"")</f>
        <v/>
      </c>
      <c r="G1085" s="33" t="str">
        <f ca="1">IF(E1085&lt;&gt;"",F1084*((1+$H$11)^YEARFRAC(B1084,B1085,1)-(1+$H$11-$H$13)^YEARFRAC(B1084,B1085,1)),"")</f>
        <v/>
      </c>
      <c r="I1085" s="30" t="str">
        <f ca="1">IFERROR(IF(YEARFRAC($I$28,DATE(YEAR(I1084),MONTH(I1084)+1,1))&gt;$H$17,"",DATE(YEAR(I1084),MONTH(I1084)+1,1)),"")</f>
        <v/>
      </c>
      <c r="J1085" s="33" t="str">
        <f ca="1">IF(I1085&lt;&gt;"",(J1084-K1084)*(1+($H$12-$H$13)/12),"")</f>
        <v/>
      </c>
      <c r="K1085" s="33" t="str">
        <f ca="1">IF(J1085&lt;&gt;"",-PMT(($H$12-$H$13)/12,12*$H$17,$J$28,0,1),"")</f>
        <v/>
      </c>
      <c r="L1085" s="33" t="str">
        <f ca="1">IF(K1085&lt;&gt;"",J1085*$H$13/12,"")</f>
        <v/>
      </c>
    </row>
    <row r="1086" spans="2:12" x14ac:dyDescent="0.3">
      <c r="B1086" s="30" t="str">
        <f ca="1">IFERROR(IF(YEARFRAC($B$28,IF(DATE(YEAR(B1085),MONTH(B1085),15)&gt;B1085,DATE(YEAR(B1085),MONTH(B1085),15),DATE(YEAR(B1085),MONTH(B1085)+1,1)))&gt;$H$16,"",IF(DATE(YEAR(B1085),MONTH(B1085),15)&gt;B1085,DATE(YEAR(B1085),MONTH(B1085),15),DATE(YEAR(B1085),MONTH(B1085)+1,1))),"")</f>
        <v/>
      </c>
      <c r="C1086" s="33" t="str">
        <f ca="1">IF(B1086&lt;&gt;"",IF(AND(MONTH(B1086)=1,DAY(B1086)=1),C1085*(1+$H$10),C1085),"")</f>
        <v/>
      </c>
      <c r="D1086" s="33" t="str">
        <f ca="1">IF(C1086&lt;&gt;"",C1086*$H$8/24,"")</f>
        <v/>
      </c>
      <c r="E1086" s="33" t="str">
        <f ca="1">IF(D1086&lt;&gt;"",C1086*$H$9/24,"")</f>
        <v/>
      </c>
      <c r="F1086" s="33" t="str">
        <f ca="1">IF(E1086&lt;&gt;"",F1085*(1+$H$11-$H$13)^YEARFRAC(B1085,B1086,1)+D1086+E1086,"")</f>
        <v/>
      </c>
      <c r="G1086" s="33" t="str">
        <f ca="1">IF(E1086&lt;&gt;"",F1085*((1+$H$11)^YEARFRAC(B1085,B1086,1)-(1+$H$11-$H$13)^YEARFRAC(B1085,B1086,1)),"")</f>
        <v/>
      </c>
      <c r="I1086" s="30" t="str">
        <f ca="1">IFERROR(IF(YEARFRAC($I$28,DATE(YEAR(I1085),MONTH(I1085)+1,1))&gt;$H$17,"",DATE(YEAR(I1085),MONTH(I1085)+1,1)),"")</f>
        <v/>
      </c>
      <c r="J1086" s="33" t="str">
        <f ca="1">IF(I1086&lt;&gt;"",(J1085-K1085)*(1+($H$12-$H$13)/12),"")</f>
        <v/>
      </c>
      <c r="K1086" s="33" t="str">
        <f ca="1">IF(J1086&lt;&gt;"",-PMT(($H$12-$H$13)/12,12*$H$17,$J$28,0,1),"")</f>
        <v/>
      </c>
      <c r="L1086" s="33" t="str">
        <f ca="1">IF(K1086&lt;&gt;"",J1086*$H$13/12,"")</f>
        <v/>
      </c>
    </row>
    <row r="1087" spans="2:12" x14ac:dyDescent="0.3">
      <c r="B1087" s="30" t="str">
        <f ca="1">IFERROR(IF(YEARFRAC($B$28,IF(DATE(YEAR(B1086),MONTH(B1086),15)&gt;B1086,DATE(YEAR(B1086),MONTH(B1086),15),DATE(YEAR(B1086),MONTH(B1086)+1,1)))&gt;$H$16,"",IF(DATE(YEAR(B1086),MONTH(B1086),15)&gt;B1086,DATE(YEAR(B1086),MONTH(B1086),15),DATE(YEAR(B1086),MONTH(B1086)+1,1))),"")</f>
        <v/>
      </c>
      <c r="C1087" s="33" t="str">
        <f ca="1">IF(B1087&lt;&gt;"",IF(AND(MONTH(B1087)=1,DAY(B1087)=1),C1086*(1+$H$10),C1086),"")</f>
        <v/>
      </c>
      <c r="D1087" s="33" t="str">
        <f ca="1">IF(C1087&lt;&gt;"",C1087*$H$8/24,"")</f>
        <v/>
      </c>
      <c r="E1087" s="33" t="str">
        <f ca="1">IF(D1087&lt;&gt;"",C1087*$H$9/24,"")</f>
        <v/>
      </c>
      <c r="F1087" s="33" t="str">
        <f ca="1">IF(E1087&lt;&gt;"",F1086*(1+$H$11-$H$13)^YEARFRAC(B1086,B1087,1)+D1087+E1087,"")</f>
        <v/>
      </c>
      <c r="G1087" s="33" t="str">
        <f ca="1">IF(E1087&lt;&gt;"",F1086*((1+$H$11)^YEARFRAC(B1086,B1087,1)-(1+$H$11-$H$13)^YEARFRAC(B1086,B1087,1)),"")</f>
        <v/>
      </c>
      <c r="I1087" s="30" t="str">
        <f ca="1">IFERROR(IF(YEARFRAC($I$28,DATE(YEAR(I1086),MONTH(I1086)+1,1))&gt;$H$17,"",DATE(YEAR(I1086),MONTH(I1086)+1,1)),"")</f>
        <v/>
      </c>
      <c r="J1087" s="33" t="str">
        <f ca="1">IF(I1087&lt;&gt;"",(J1086-K1086)*(1+($H$12-$H$13)/12),"")</f>
        <v/>
      </c>
      <c r="K1087" s="33" t="str">
        <f ca="1">IF(J1087&lt;&gt;"",-PMT(($H$12-$H$13)/12,12*$H$17,$J$28,0,1),"")</f>
        <v/>
      </c>
      <c r="L1087" s="33" t="str">
        <f ca="1">IF(K1087&lt;&gt;"",J1087*$H$13/12,"")</f>
        <v/>
      </c>
    </row>
    <row r="1088" spans="2:12" x14ac:dyDescent="0.3">
      <c r="B1088" s="30" t="str">
        <f ca="1">IFERROR(IF(YEARFRAC($B$28,IF(DATE(YEAR(B1087),MONTH(B1087),15)&gt;B1087,DATE(YEAR(B1087),MONTH(B1087),15),DATE(YEAR(B1087),MONTH(B1087)+1,1)))&gt;$H$16,"",IF(DATE(YEAR(B1087),MONTH(B1087),15)&gt;B1087,DATE(YEAR(B1087),MONTH(B1087),15),DATE(YEAR(B1087),MONTH(B1087)+1,1))),"")</f>
        <v/>
      </c>
      <c r="C1088" s="33" t="str">
        <f ca="1">IF(B1088&lt;&gt;"",IF(AND(MONTH(B1088)=1,DAY(B1088)=1),C1087*(1+$H$10),C1087),"")</f>
        <v/>
      </c>
      <c r="D1088" s="33" t="str">
        <f ca="1">IF(C1088&lt;&gt;"",C1088*$H$8/24,"")</f>
        <v/>
      </c>
      <c r="E1088" s="33" t="str">
        <f ca="1">IF(D1088&lt;&gt;"",C1088*$H$9/24,"")</f>
        <v/>
      </c>
      <c r="F1088" s="33" t="str">
        <f ca="1">IF(E1088&lt;&gt;"",F1087*(1+$H$11-$H$13)^YEARFRAC(B1087,B1088,1)+D1088+E1088,"")</f>
        <v/>
      </c>
      <c r="G1088" s="33" t="str">
        <f ca="1">IF(E1088&lt;&gt;"",F1087*((1+$H$11)^YEARFRAC(B1087,B1088,1)-(1+$H$11-$H$13)^YEARFRAC(B1087,B1088,1)),"")</f>
        <v/>
      </c>
      <c r="I1088" s="30" t="str">
        <f ca="1">IFERROR(IF(YEARFRAC($I$28,DATE(YEAR(I1087),MONTH(I1087)+1,1))&gt;$H$17,"",DATE(YEAR(I1087),MONTH(I1087)+1,1)),"")</f>
        <v/>
      </c>
      <c r="J1088" s="33" t="str">
        <f ca="1">IF(I1088&lt;&gt;"",(J1087-K1087)*(1+($H$12-$H$13)/12),"")</f>
        <v/>
      </c>
      <c r="K1088" s="33" t="str">
        <f ca="1">IF(J1088&lt;&gt;"",-PMT(($H$12-$H$13)/12,12*$H$17,$J$28,0,1),"")</f>
        <v/>
      </c>
      <c r="L1088" s="33" t="str">
        <f ca="1">IF(K1088&lt;&gt;"",J1088*$H$13/12,"")</f>
        <v/>
      </c>
    </row>
    <row r="1089" spans="2:12" x14ac:dyDescent="0.3">
      <c r="B1089" s="30" t="str">
        <f ca="1">IFERROR(IF(YEARFRAC($B$28,IF(DATE(YEAR(B1088),MONTH(B1088),15)&gt;B1088,DATE(YEAR(B1088),MONTH(B1088),15),DATE(YEAR(B1088),MONTH(B1088)+1,1)))&gt;$H$16,"",IF(DATE(YEAR(B1088),MONTH(B1088),15)&gt;B1088,DATE(YEAR(B1088),MONTH(B1088),15),DATE(YEAR(B1088),MONTH(B1088)+1,1))),"")</f>
        <v/>
      </c>
      <c r="C1089" s="33" t="str">
        <f ca="1">IF(B1089&lt;&gt;"",IF(AND(MONTH(B1089)=1,DAY(B1089)=1),C1088*(1+$H$10),C1088),"")</f>
        <v/>
      </c>
      <c r="D1089" s="33" t="str">
        <f ca="1">IF(C1089&lt;&gt;"",C1089*$H$8/24,"")</f>
        <v/>
      </c>
      <c r="E1089" s="33" t="str">
        <f ca="1">IF(D1089&lt;&gt;"",C1089*$H$9/24,"")</f>
        <v/>
      </c>
      <c r="F1089" s="33" t="str">
        <f ca="1">IF(E1089&lt;&gt;"",F1088*(1+$H$11-$H$13)^YEARFRAC(B1088,B1089,1)+D1089+E1089,"")</f>
        <v/>
      </c>
      <c r="G1089" s="33" t="str">
        <f ca="1">IF(E1089&lt;&gt;"",F1088*((1+$H$11)^YEARFRAC(B1088,B1089,1)-(1+$H$11-$H$13)^YEARFRAC(B1088,B1089,1)),"")</f>
        <v/>
      </c>
      <c r="I1089" s="30" t="str">
        <f ca="1">IFERROR(IF(YEARFRAC($I$28,DATE(YEAR(I1088),MONTH(I1088)+1,1))&gt;$H$17,"",DATE(YEAR(I1088),MONTH(I1088)+1,1)),"")</f>
        <v/>
      </c>
      <c r="J1089" s="33" t="str">
        <f ca="1">IF(I1089&lt;&gt;"",(J1088-K1088)*(1+($H$12-$H$13)/12),"")</f>
        <v/>
      </c>
      <c r="K1089" s="33" t="str">
        <f ca="1">IF(J1089&lt;&gt;"",-PMT(($H$12-$H$13)/12,12*$H$17,$J$28,0,1),"")</f>
        <v/>
      </c>
      <c r="L1089" s="33" t="str">
        <f ca="1">IF(K1089&lt;&gt;"",J1089*$H$13/12,"")</f>
        <v/>
      </c>
    </row>
    <row r="1090" spans="2:12" x14ac:dyDescent="0.3">
      <c r="B1090" s="30" t="str">
        <f ca="1">IFERROR(IF(YEARFRAC($B$28,IF(DATE(YEAR(B1089),MONTH(B1089),15)&gt;B1089,DATE(YEAR(B1089),MONTH(B1089),15),DATE(YEAR(B1089),MONTH(B1089)+1,1)))&gt;$H$16,"",IF(DATE(YEAR(B1089),MONTH(B1089),15)&gt;B1089,DATE(YEAR(B1089),MONTH(B1089),15),DATE(YEAR(B1089),MONTH(B1089)+1,1))),"")</f>
        <v/>
      </c>
      <c r="C1090" s="33" t="str">
        <f ca="1">IF(B1090&lt;&gt;"",IF(AND(MONTH(B1090)=1,DAY(B1090)=1),C1089*(1+$H$10),C1089),"")</f>
        <v/>
      </c>
      <c r="D1090" s="33" t="str">
        <f ca="1">IF(C1090&lt;&gt;"",C1090*$H$8/24,"")</f>
        <v/>
      </c>
      <c r="E1090" s="33" t="str">
        <f ca="1">IF(D1090&lt;&gt;"",C1090*$H$9/24,"")</f>
        <v/>
      </c>
      <c r="F1090" s="33" t="str">
        <f ca="1">IF(E1090&lt;&gt;"",F1089*(1+$H$11-$H$13)^YEARFRAC(B1089,B1090,1)+D1090+E1090,"")</f>
        <v/>
      </c>
      <c r="G1090" s="33" t="str">
        <f ca="1">IF(E1090&lt;&gt;"",F1089*((1+$H$11)^YEARFRAC(B1089,B1090,1)-(1+$H$11-$H$13)^YEARFRAC(B1089,B1090,1)),"")</f>
        <v/>
      </c>
      <c r="I1090" s="30" t="str">
        <f ca="1">IFERROR(IF(YEARFRAC($I$28,DATE(YEAR(I1089),MONTH(I1089)+1,1))&gt;$H$17,"",DATE(YEAR(I1089),MONTH(I1089)+1,1)),"")</f>
        <v/>
      </c>
      <c r="J1090" s="33" t="str">
        <f ca="1">IF(I1090&lt;&gt;"",(J1089-K1089)*(1+($H$12-$H$13)/12),"")</f>
        <v/>
      </c>
      <c r="K1090" s="33" t="str">
        <f ca="1">IF(J1090&lt;&gt;"",-PMT(($H$12-$H$13)/12,12*$H$17,$J$28,0,1),"")</f>
        <v/>
      </c>
      <c r="L1090" s="33" t="str">
        <f ca="1">IF(K1090&lt;&gt;"",J1090*$H$13/12,"")</f>
        <v/>
      </c>
    </row>
    <row r="1091" spans="2:12" x14ac:dyDescent="0.3">
      <c r="B1091" s="30" t="str">
        <f ca="1">IFERROR(IF(YEARFRAC($B$28,IF(DATE(YEAR(B1090),MONTH(B1090),15)&gt;B1090,DATE(YEAR(B1090),MONTH(B1090),15),DATE(YEAR(B1090),MONTH(B1090)+1,1)))&gt;$H$16,"",IF(DATE(YEAR(B1090),MONTH(B1090),15)&gt;B1090,DATE(YEAR(B1090),MONTH(B1090),15),DATE(YEAR(B1090),MONTH(B1090)+1,1))),"")</f>
        <v/>
      </c>
      <c r="C1091" s="33" t="str">
        <f ca="1">IF(B1091&lt;&gt;"",IF(AND(MONTH(B1091)=1,DAY(B1091)=1),C1090*(1+$H$10),C1090),"")</f>
        <v/>
      </c>
      <c r="D1091" s="33" t="str">
        <f ca="1">IF(C1091&lt;&gt;"",C1091*$H$8/24,"")</f>
        <v/>
      </c>
      <c r="E1091" s="33" t="str">
        <f ca="1">IF(D1091&lt;&gt;"",C1091*$H$9/24,"")</f>
        <v/>
      </c>
      <c r="F1091" s="33" t="str">
        <f ca="1">IF(E1091&lt;&gt;"",F1090*(1+$H$11-$H$13)^YEARFRAC(B1090,B1091,1)+D1091+E1091,"")</f>
        <v/>
      </c>
      <c r="G1091" s="33" t="str">
        <f ca="1">IF(E1091&lt;&gt;"",F1090*((1+$H$11)^YEARFRAC(B1090,B1091,1)-(1+$H$11-$H$13)^YEARFRAC(B1090,B1091,1)),"")</f>
        <v/>
      </c>
      <c r="I1091" s="30" t="str">
        <f ca="1">IFERROR(IF(YEARFRAC($I$28,DATE(YEAR(I1090),MONTH(I1090)+1,1))&gt;$H$17,"",DATE(YEAR(I1090),MONTH(I1090)+1,1)),"")</f>
        <v/>
      </c>
      <c r="J1091" s="33" t="str">
        <f ca="1">IF(I1091&lt;&gt;"",(J1090-K1090)*(1+($H$12-$H$13)/12),"")</f>
        <v/>
      </c>
      <c r="K1091" s="33" t="str">
        <f ca="1">IF(J1091&lt;&gt;"",-PMT(($H$12-$H$13)/12,12*$H$17,$J$28,0,1),"")</f>
        <v/>
      </c>
      <c r="L1091" s="33" t="str">
        <f ca="1">IF(K1091&lt;&gt;"",J1091*$H$13/12,"")</f>
        <v/>
      </c>
    </row>
    <row r="1092" spans="2:12" x14ac:dyDescent="0.3">
      <c r="B1092" s="30" t="str">
        <f ca="1">IFERROR(IF(YEARFRAC($B$28,IF(DATE(YEAR(B1091),MONTH(B1091),15)&gt;B1091,DATE(YEAR(B1091),MONTH(B1091),15),DATE(YEAR(B1091),MONTH(B1091)+1,1)))&gt;$H$16,"",IF(DATE(YEAR(B1091),MONTH(B1091),15)&gt;B1091,DATE(YEAR(B1091),MONTH(B1091),15),DATE(YEAR(B1091),MONTH(B1091)+1,1))),"")</f>
        <v/>
      </c>
      <c r="C1092" s="33" t="str">
        <f ca="1">IF(B1092&lt;&gt;"",IF(AND(MONTH(B1092)=1,DAY(B1092)=1),C1091*(1+$H$10),C1091),"")</f>
        <v/>
      </c>
      <c r="D1092" s="33" t="str">
        <f ca="1">IF(C1092&lt;&gt;"",C1092*$H$8/24,"")</f>
        <v/>
      </c>
      <c r="E1092" s="33" t="str">
        <f ca="1">IF(D1092&lt;&gt;"",C1092*$H$9/24,"")</f>
        <v/>
      </c>
      <c r="F1092" s="33" t="str">
        <f ca="1">IF(E1092&lt;&gt;"",F1091*(1+$H$11-$H$13)^YEARFRAC(B1091,B1092,1)+D1092+E1092,"")</f>
        <v/>
      </c>
      <c r="G1092" s="33" t="str">
        <f ca="1">IF(E1092&lt;&gt;"",F1091*((1+$H$11)^YEARFRAC(B1091,B1092,1)-(1+$H$11-$H$13)^YEARFRAC(B1091,B1092,1)),"")</f>
        <v/>
      </c>
      <c r="I1092" s="30" t="str">
        <f ca="1">IFERROR(IF(YEARFRAC($I$28,DATE(YEAR(I1091),MONTH(I1091)+1,1))&gt;$H$17,"",DATE(YEAR(I1091),MONTH(I1091)+1,1)),"")</f>
        <v/>
      </c>
      <c r="J1092" s="33" t="str">
        <f ca="1">IF(I1092&lt;&gt;"",(J1091-K1091)*(1+($H$12-$H$13)/12),"")</f>
        <v/>
      </c>
      <c r="K1092" s="33" t="str">
        <f ca="1">IF(J1092&lt;&gt;"",-PMT(($H$12-$H$13)/12,12*$H$17,$J$28,0,1),"")</f>
        <v/>
      </c>
      <c r="L1092" s="33" t="str">
        <f ca="1">IF(K1092&lt;&gt;"",J1092*$H$13/12,"")</f>
        <v/>
      </c>
    </row>
    <row r="1093" spans="2:12" x14ac:dyDescent="0.3">
      <c r="B1093" s="30" t="str">
        <f ca="1">IFERROR(IF(YEARFRAC($B$28,IF(DATE(YEAR(B1092),MONTH(B1092),15)&gt;B1092,DATE(YEAR(B1092),MONTH(B1092),15),DATE(YEAR(B1092),MONTH(B1092)+1,1)))&gt;$H$16,"",IF(DATE(YEAR(B1092),MONTH(B1092),15)&gt;B1092,DATE(YEAR(B1092),MONTH(B1092),15),DATE(YEAR(B1092),MONTH(B1092)+1,1))),"")</f>
        <v/>
      </c>
      <c r="C1093" s="33" t="str">
        <f ca="1">IF(B1093&lt;&gt;"",IF(AND(MONTH(B1093)=1,DAY(B1093)=1),C1092*(1+$H$10),C1092),"")</f>
        <v/>
      </c>
      <c r="D1093" s="33" t="str">
        <f ca="1">IF(C1093&lt;&gt;"",C1093*$H$8/24,"")</f>
        <v/>
      </c>
      <c r="E1093" s="33" t="str">
        <f ca="1">IF(D1093&lt;&gt;"",C1093*$H$9/24,"")</f>
        <v/>
      </c>
      <c r="F1093" s="33" t="str">
        <f ca="1">IF(E1093&lt;&gt;"",F1092*(1+$H$11-$H$13)^YEARFRAC(B1092,B1093,1)+D1093+E1093,"")</f>
        <v/>
      </c>
      <c r="G1093" s="33" t="str">
        <f ca="1">IF(E1093&lt;&gt;"",F1092*((1+$H$11)^YEARFRAC(B1092,B1093,1)-(1+$H$11-$H$13)^YEARFRAC(B1092,B1093,1)),"")</f>
        <v/>
      </c>
      <c r="I1093" s="30" t="str">
        <f ca="1">IFERROR(IF(YEARFRAC($I$28,DATE(YEAR(I1092),MONTH(I1092)+1,1))&gt;$H$17,"",DATE(YEAR(I1092),MONTH(I1092)+1,1)),"")</f>
        <v/>
      </c>
      <c r="J1093" s="33" t="str">
        <f ca="1">IF(I1093&lt;&gt;"",(J1092-K1092)*(1+($H$12-$H$13)/12),"")</f>
        <v/>
      </c>
      <c r="K1093" s="33" t="str">
        <f ca="1">IF(J1093&lt;&gt;"",-PMT(($H$12-$H$13)/12,12*$H$17,$J$28,0,1),"")</f>
        <v/>
      </c>
      <c r="L1093" s="33" t="str">
        <f ca="1">IF(K1093&lt;&gt;"",J1093*$H$13/12,"")</f>
        <v/>
      </c>
    </row>
    <row r="1094" spans="2:12" x14ac:dyDescent="0.3">
      <c r="B1094" s="30" t="str">
        <f ca="1">IFERROR(IF(YEARFRAC($B$28,IF(DATE(YEAR(B1093),MONTH(B1093),15)&gt;B1093,DATE(YEAR(B1093),MONTH(B1093),15),DATE(YEAR(B1093),MONTH(B1093)+1,1)))&gt;$H$16,"",IF(DATE(YEAR(B1093),MONTH(B1093),15)&gt;B1093,DATE(YEAR(B1093),MONTH(B1093),15),DATE(YEAR(B1093),MONTH(B1093)+1,1))),"")</f>
        <v/>
      </c>
      <c r="C1094" s="33" t="str">
        <f ca="1">IF(B1094&lt;&gt;"",IF(AND(MONTH(B1094)=1,DAY(B1094)=1),C1093*(1+$H$10),C1093),"")</f>
        <v/>
      </c>
      <c r="D1094" s="33" t="str">
        <f ca="1">IF(C1094&lt;&gt;"",C1094*$H$8/24,"")</f>
        <v/>
      </c>
      <c r="E1094" s="33" t="str">
        <f ca="1">IF(D1094&lt;&gt;"",C1094*$H$9/24,"")</f>
        <v/>
      </c>
      <c r="F1094" s="33" t="str">
        <f ca="1">IF(E1094&lt;&gt;"",F1093*(1+$H$11-$H$13)^YEARFRAC(B1093,B1094,1)+D1094+E1094,"")</f>
        <v/>
      </c>
      <c r="G1094" s="33" t="str">
        <f ca="1">IF(E1094&lt;&gt;"",F1093*((1+$H$11)^YEARFRAC(B1093,B1094,1)-(1+$H$11-$H$13)^YEARFRAC(B1093,B1094,1)),"")</f>
        <v/>
      </c>
      <c r="I1094" s="30" t="str">
        <f ca="1">IFERROR(IF(YEARFRAC($I$28,DATE(YEAR(I1093),MONTH(I1093)+1,1))&gt;$H$17,"",DATE(YEAR(I1093),MONTH(I1093)+1,1)),"")</f>
        <v/>
      </c>
      <c r="J1094" s="33" t="str">
        <f ca="1">IF(I1094&lt;&gt;"",(J1093-K1093)*(1+($H$12-$H$13)/12),"")</f>
        <v/>
      </c>
      <c r="K1094" s="33" t="str">
        <f ca="1">IF(J1094&lt;&gt;"",-PMT(($H$12-$H$13)/12,12*$H$17,$J$28,0,1),"")</f>
        <v/>
      </c>
      <c r="L1094" s="33" t="str">
        <f ca="1">IF(K1094&lt;&gt;"",J1094*$H$13/12,"")</f>
        <v/>
      </c>
    </row>
    <row r="1095" spans="2:12" x14ac:dyDescent="0.3">
      <c r="B1095" s="30" t="str">
        <f ca="1">IFERROR(IF(YEARFRAC($B$28,IF(DATE(YEAR(B1094),MONTH(B1094),15)&gt;B1094,DATE(YEAR(B1094),MONTH(B1094),15),DATE(YEAR(B1094),MONTH(B1094)+1,1)))&gt;$H$16,"",IF(DATE(YEAR(B1094),MONTH(B1094),15)&gt;B1094,DATE(YEAR(B1094),MONTH(B1094),15),DATE(YEAR(B1094),MONTH(B1094)+1,1))),"")</f>
        <v/>
      </c>
      <c r="C1095" s="33" t="str">
        <f ca="1">IF(B1095&lt;&gt;"",IF(AND(MONTH(B1095)=1,DAY(B1095)=1),C1094*(1+$H$10),C1094),"")</f>
        <v/>
      </c>
      <c r="D1095" s="33" t="str">
        <f ca="1">IF(C1095&lt;&gt;"",C1095*$H$8/24,"")</f>
        <v/>
      </c>
      <c r="E1095" s="33" t="str">
        <f ca="1">IF(D1095&lt;&gt;"",C1095*$H$9/24,"")</f>
        <v/>
      </c>
      <c r="F1095" s="33" t="str">
        <f ca="1">IF(E1095&lt;&gt;"",F1094*(1+$H$11-$H$13)^YEARFRAC(B1094,B1095,1)+D1095+E1095,"")</f>
        <v/>
      </c>
      <c r="G1095" s="33" t="str">
        <f ca="1">IF(E1095&lt;&gt;"",F1094*((1+$H$11)^YEARFRAC(B1094,B1095,1)-(1+$H$11-$H$13)^YEARFRAC(B1094,B1095,1)),"")</f>
        <v/>
      </c>
      <c r="I1095" s="30" t="str">
        <f ca="1">IFERROR(IF(YEARFRAC($I$28,DATE(YEAR(I1094),MONTH(I1094)+1,1))&gt;$H$17,"",DATE(YEAR(I1094),MONTH(I1094)+1,1)),"")</f>
        <v/>
      </c>
      <c r="J1095" s="33" t="str">
        <f ca="1">IF(I1095&lt;&gt;"",(J1094-K1094)*(1+($H$12-$H$13)/12),"")</f>
        <v/>
      </c>
      <c r="K1095" s="33" t="str">
        <f ca="1">IF(J1095&lt;&gt;"",-PMT(($H$12-$H$13)/12,12*$H$17,$J$28,0,1),"")</f>
        <v/>
      </c>
      <c r="L1095" s="33" t="str">
        <f ca="1">IF(K1095&lt;&gt;"",J1095*$H$13/12,"")</f>
        <v/>
      </c>
    </row>
    <row r="1096" spans="2:12" x14ac:dyDescent="0.3">
      <c r="B1096" s="30" t="str">
        <f ca="1">IFERROR(IF(YEARFRAC($B$28,IF(DATE(YEAR(B1095),MONTH(B1095),15)&gt;B1095,DATE(YEAR(B1095),MONTH(B1095),15),DATE(YEAR(B1095),MONTH(B1095)+1,1)))&gt;$H$16,"",IF(DATE(YEAR(B1095),MONTH(B1095),15)&gt;B1095,DATE(YEAR(B1095),MONTH(B1095),15),DATE(YEAR(B1095),MONTH(B1095)+1,1))),"")</f>
        <v/>
      </c>
      <c r="C1096" s="33" t="str">
        <f ca="1">IF(B1096&lt;&gt;"",IF(AND(MONTH(B1096)=1,DAY(B1096)=1),C1095*(1+$H$10),C1095),"")</f>
        <v/>
      </c>
      <c r="D1096" s="33" t="str">
        <f ca="1">IF(C1096&lt;&gt;"",C1096*$H$8/24,"")</f>
        <v/>
      </c>
      <c r="E1096" s="33" t="str">
        <f ca="1">IF(D1096&lt;&gt;"",C1096*$H$9/24,"")</f>
        <v/>
      </c>
      <c r="F1096" s="33" t="str">
        <f ca="1">IF(E1096&lt;&gt;"",F1095*(1+$H$11-$H$13)^YEARFRAC(B1095,B1096,1)+D1096+E1096,"")</f>
        <v/>
      </c>
      <c r="G1096" s="33" t="str">
        <f ca="1">IF(E1096&lt;&gt;"",F1095*((1+$H$11)^YEARFRAC(B1095,B1096,1)-(1+$H$11-$H$13)^YEARFRAC(B1095,B1096,1)),"")</f>
        <v/>
      </c>
      <c r="I1096" s="30" t="str">
        <f ca="1">IFERROR(IF(YEARFRAC($I$28,DATE(YEAR(I1095),MONTH(I1095)+1,1))&gt;$H$17,"",DATE(YEAR(I1095),MONTH(I1095)+1,1)),"")</f>
        <v/>
      </c>
      <c r="J1096" s="33" t="str">
        <f ca="1">IF(I1096&lt;&gt;"",(J1095-K1095)*(1+($H$12-$H$13)/12),"")</f>
        <v/>
      </c>
      <c r="K1096" s="33" t="str">
        <f ca="1">IF(J1096&lt;&gt;"",-PMT(($H$12-$H$13)/12,12*$H$17,$J$28,0,1),"")</f>
        <v/>
      </c>
      <c r="L1096" s="33" t="str">
        <f ca="1">IF(K1096&lt;&gt;"",J1096*$H$13/12,"")</f>
        <v/>
      </c>
    </row>
    <row r="1097" spans="2:12" x14ac:dyDescent="0.3">
      <c r="B1097" s="30" t="str">
        <f ca="1">IFERROR(IF(YEARFRAC($B$28,IF(DATE(YEAR(B1096),MONTH(B1096),15)&gt;B1096,DATE(YEAR(B1096),MONTH(B1096),15),DATE(YEAR(B1096),MONTH(B1096)+1,1)))&gt;$H$16,"",IF(DATE(YEAR(B1096),MONTH(B1096),15)&gt;B1096,DATE(YEAR(B1096),MONTH(B1096),15),DATE(YEAR(B1096),MONTH(B1096)+1,1))),"")</f>
        <v/>
      </c>
      <c r="C1097" s="33" t="str">
        <f ca="1">IF(B1097&lt;&gt;"",IF(AND(MONTH(B1097)=1,DAY(B1097)=1),C1096*(1+$H$10),C1096),"")</f>
        <v/>
      </c>
      <c r="D1097" s="33" t="str">
        <f ca="1">IF(C1097&lt;&gt;"",C1097*$H$8/24,"")</f>
        <v/>
      </c>
      <c r="E1097" s="33" t="str">
        <f ca="1">IF(D1097&lt;&gt;"",C1097*$H$9/24,"")</f>
        <v/>
      </c>
      <c r="F1097" s="33" t="str">
        <f ca="1">IF(E1097&lt;&gt;"",F1096*(1+$H$11-$H$13)^YEARFRAC(B1096,B1097,1)+D1097+E1097,"")</f>
        <v/>
      </c>
      <c r="G1097" s="33" t="str">
        <f ca="1">IF(E1097&lt;&gt;"",F1096*((1+$H$11)^YEARFRAC(B1096,B1097,1)-(1+$H$11-$H$13)^YEARFRAC(B1096,B1097,1)),"")</f>
        <v/>
      </c>
      <c r="I1097" s="30" t="str">
        <f ca="1">IFERROR(IF(YEARFRAC($I$28,DATE(YEAR(I1096),MONTH(I1096)+1,1))&gt;$H$17,"",DATE(YEAR(I1096),MONTH(I1096)+1,1)),"")</f>
        <v/>
      </c>
      <c r="J1097" s="33" t="str">
        <f ca="1">IF(I1097&lt;&gt;"",(J1096-K1096)*(1+($H$12-$H$13)/12),"")</f>
        <v/>
      </c>
      <c r="K1097" s="33" t="str">
        <f ca="1">IF(J1097&lt;&gt;"",-PMT(($H$12-$H$13)/12,12*$H$17,$J$28,0,1),"")</f>
        <v/>
      </c>
      <c r="L1097" s="33" t="str">
        <f ca="1">IF(K1097&lt;&gt;"",J1097*$H$13/12,"")</f>
        <v/>
      </c>
    </row>
    <row r="1098" spans="2:12" x14ac:dyDescent="0.3">
      <c r="B1098" s="30" t="str">
        <f ca="1">IFERROR(IF(YEARFRAC($B$28,IF(DATE(YEAR(B1097),MONTH(B1097),15)&gt;B1097,DATE(YEAR(B1097),MONTH(B1097),15),DATE(YEAR(B1097),MONTH(B1097)+1,1)))&gt;$H$16,"",IF(DATE(YEAR(B1097),MONTH(B1097),15)&gt;B1097,DATE(YEAR(B1097),MONTH(B1097),15),DATE(YEAR(B1097),MONTH(B1097)+1,1))),"")</f>
        <v/>
      </c>
      <c r="C1098" s="33" t="str">
        <f ca="1">IF(B1098&lt;&gt;"",IF(AND(MONTH(B1098)=1,DAY(B1098)=1),C1097*(1+$H$10),C1097),"")</f>
        <v/>
      </c>
      <c r="D1098" s="33" t="str">
        <f ca="1">IF(C1098&lt;&gt;"",C1098*$H$8/24,"")</f>
        <v/>
      </c>
      <c r="E1098" s="33" t="str">
        <f ca="1">IF(D1098&lt;&gt;"",C1098*$H$9/24,"")</f>
        <v/>
      </c>
      <c r="F1098" s="33" t="str">
        <f ca="1">IF(E1098&lt;&gt;"",F1097*(1+$H$11-$H$13)^YEARFRAC(B1097,B1098,1)+D1098+E1098,"")</f>
        <v/>
      </c>
      <c r="G1098" s="33" t="str">
        <f ca="1">IF(E1098&lt;&gt;"",F1097*((1+$H$11)^YEARFRAC(B1097,B1098,1)-(1+$H$11-$H$13)^YEARFRAC(B1097,B1098,1)),"")</f>
        <v/>
      </c>
      <c r="I1098" s="30" t="str">
        <f ca="1">IFERROR(IF(YEARFRAC($I$28,DATE(YEAR(I1097),MONTH(I1097)+1,1))&gt;$H$17,"",DATE(YEAR(I1097),MONTH(I1097)+1,1)),"")</f>
        <v/>
      </c>
      <c r="J1098" s="33" t="str">
        <f ca="1">IF(I1098&lt;&gt;"",(J1097-K1097)*(1+($H$12-$H$13)/12),"")</f>
        <v/>
      </c>
      <c r="K1098" s="33" t="str">
        <f ca="1">IF(J1098&lt;&gt;"",-PMT(($H$12-$H$13)/12,12*$H$17,$J$28,0,1),"")</f>
        <v/>
      </c>
      <c r="L1098" s="33" t="str">
        <f ca="1">IF(K1098&lt;&gt;"",J1098*$H$13/12,"")</f>
        <v/>
      </c>
    </row>
    <row r="1099" spans="2:12" x14ac:dyDescent="0.3">
      <c r="B1099" s="30" t="str">
        <f ca="1">IFERROR(IF(YEARFRAC($B$28,IF(DATE(YEAR(B1098),MONTH(B1098),15)&gt;B1098,DATE(YEAR(B1098),MONTH(B1098),15),DATE(YEAR(B1098),MONTH(B1098)+1,1)))&gt;$H$16,"",IF(DATE(YEAR(B1098),MONTH(B1098),15)&gt;B1098,DATE(YEAR(B1098),MONTH(B1098),15),DATE(YEAR(B1098),MONTH(B1098)+1,1))),"")</f>
        <v/>
      </c>
      <c r="C1099" s="33" t="str">
        <f ca="1">IF(B1099&lt;&gt;"",IF(AND(MONTH(B1099)=1,DAY(B1099)=1),C1098*(1+$H$10),C1098),"")</f>
        <v/>
      </c>
      <c r="D1099" s="33" t="str">
        <f ca="1">IF(C1099&lt;&gt;"",C1099*$H$8/24,"")</f>
        <v/>
      </c>
      <c r="E1099" s="33" t="str">
        <f ca="1">IF(D1099&lt;&gt;"",C1099*$H$9/24,"")</f>
        <v/>
      </c>
      <c r="F1099" s="33" t="str">
        <f ca="1">IF(E1099&lt;&gt;"",F1098*(1+$H$11-$H$13)^YEARFRAC(B1098,B1099,1)+D1099+E1099,"")</f>
        <v/>
      </c>
      <c r="G1099" s="33" t="str">
        <f ca="1">IF(E1099&lt;&gt;"",F1098*((1+$H$11)^YEARFRAC(B1098,B1099,1)-(1+$H$11-$H$13)^YEARFRAC(B1098,B1099,1)),"")</f>
        <v/>
      </c>
      <c r="I1099" s="30" t="str">
        <f ca="1">IFERROR(IF(YEARFRAC($I$28,DATE(YEAR(I1098),MONTH(I1098)+1,1))&gt;$H$17,"",DATE(YEAR(I1098),MONTH(I1098)+1,1)),"")</f>
        <v/>
      </c>
      <c r="J1099" s="33" t="str">
        <f ca="1">IF(I1099&lt;&gt;"",(J1098-K1098)*(1+($H$12-$H$13)/12),"")</f>
        <v/>
      </c>
      <c r="K1099" s="33" t="str">
        <f ca="1">IF(J1099&lt;&gt;"",-PMT(($H$12-$H$13)/12,12*$H$17,$J$28,0,1),"")</f>
        <v/>
      </c>
      <c r="L1099" s="33" t="str">
        <f ca="1">IF(K1099&lt;&gt;"",J1099*$H$13/12,"")</f>
        <v/>
      </c>
    </row>
    <row r="1100" spans="2:12" x14ac:dyDescent="0.3">
      <c r="B1100" s="30" t="str">
        <f ca="1">IFERROR(IF(YEARFRAC($B$28,IF(DATE(YEAR(B1099),MONTH(B1099),15)&gt;B1099,DATE(YEAR(B1099),MONTH(B1099),15),DATE(YEAR(B1099),MONTH(B1099)+1,1)))&gt;$H$16,"",IF(DATE(YEAR(B1099),MONTH(B1099),15)&gt;B1099,DATE(YEAR(B1099),MONTH(B1099),15),DATE(YEAR(B1099),MONTH(B1099)+1,1))),"")</f>
        <v/>
      </c>
      <c r="C1100" s="33" t="str">
        <f ca="1">IF(B1100&lt;&gt;"",IF(AND(MONTH(B1100)=1,DAY(B1100)=1),C1099*(1+$H$10),C1099),"")</f>
        <v/>
      </c>
      <c r="D1100" s="33" t="str">
        <f ca="1">IF(C1100&lt;&gt;"",C1100*$H$8/24,"")</f>
        <v/>
      </c>
      <c r="E1100" s="33" t="str">
        <f ca="1">IF(D1100&lt;&gt;"",C1100*$H$9/24,"")</f>
        <v/>
      </c>
      <c r="F1100" s="33" t="str">
        <f ca="1">IF(E1100&lt;&gt;"",F1099*(1+$H$11-$H$13)^YEARFRAC(B1099,B1100,1)+D1100+E1100,"")</f>
        <v/>
      </c>
      <c r="G1100" s="33" t="str">
        <f ca="1">IF(E1100&lt;&gt;"",F1099*((1+$H$11)^YEARFRAC(B1099,B1100,1)-(1+$H$11-$H$13)^YEARFRAC(B1099,B1100,1)),"")</f>
        <v/>
      </c>
      <c r="I1100" s="30" t="str">
        <f ca="1">IFERROR(IF(YEARFRAC($I$28,DATE(YEAR(I1099),MONTH(I1099)+1,1))&gt;$H$17,"",DATE(YEAR(I1099),MONTH(I1099)+1,1)),"")</f>
        <v/>
      </c>
      <c r="J1100" s="33" t="str">
        <f ca="1">IF(I1100&lt;&gt;"",(J1099-K1099)*(1+($H$12-$H$13)/12),"")</f>
        <v/>
      </c>
      <c r="K1100" s="33" t="str">
        <f ca="1">IF(J1100&lt;&gt;"",-PMT(($H$12-$H$13)/12,12*$H$17,$J$28,0,1),"")</f>
        <v/>
      </c>
      <c r="L1100" s="33" t="str">
        <f ca="1">IF(K1100&lt;&gt;"",J1100*$H$13/12,"")</f>
        <v/>
      </c>
    </row>
    <row r="1101" spans="2:12" x14ac:dyDescent="0.3">
      <c r="B1101" s="30" t="str">
        <f ca="1">IFERROR(IF(YEARFRAC($B$28,IF(DATE(YEAR(B1100),MONTH(B1100),15)&gt;B1100,DATE(YEAR(B1100),MONTH(B1100),15),DATE(YEAR(B1100),MONTH(B1100)+1,1)))&gt;$H$16,"",IF(DATE(YEAR(B1100),MONTH(B1100),15)&gt;B1100,DATE(YEAR(B1100),MONTH(B1100),15),DATE(YEAR(B1100),MONTH(B1100)+1,1))),"")</f>
        <v/>
      </c>
      <c r="C1101" s="33" t="str">
        <f ca="1">IF(B1101&lt;&gt;"",IF(AND(MONTH(B1101)=1,DAY(B1101)=1),C1100*(1+$H$10),C1100),"")</f>
        <v/>
      </c>
      <c r="D1101" s="33" t="str">
        <f ca="1">IF(C1101&lt;&gt;"",C1101*$H$8/24,"")</f>
        <v/>
      </c>
      <c r="E1101" s="33" t="str">
        <f ca="1">IF(D1101&lt;&gt;"",C1101*$H$9/24,"")</f>
        <v/>
      </c>
      <c r="F1101" s="33" t="str">
        <f ca="1">IF(E1101&lt;&gt;"",F1100*(1+$H$11-$H$13)^YEARFRAC(B1100,B1101,1)+D1101+E1101,"")</f>
        <v/>
      </c>
      <c r="G1101" s="33" t="str">
        <f ca="1">IF(E1101&lt;&gt;"",F1100*((1+$H$11)^YEARFRAC(B1100,B1101,1)-(1+$H$11-$H$13)^YEARFRAC(B1100,B1101,1)),"")</f>
        <v/>
      </c>
      <c r="I1101" s="30" t="str">
        <f ca="1">IFERROR(IF(YEARFRAC($I$28,DATE(YEAR(I1100),MONTH(I1100)+1,1))&gt;$H$17,"",DATE(YEAR(I1100),MONTH(I1100)+1,1)),"")</f>
        <v/>
      </c>
      <c r="J1101" s="33" t="str">
        <f ca="1">IF(I1101&lt;&gt;"",(J1100-K1100)*(1+($H$12-$H$13)/12),"")</f>
        <v/>
      </c>
      <c r="K1101" s="33" t="str">
        <f ca="1">IF(J1101&lt;&gt;"",-PMT(($H$12-$H$13)/12,12*$H$17,$J$28,0,1),"")</f>
        <v/>
      </c>
      <c r="L1101" s="33" t="str">
        <f ca="1">IF(K1101&lt;&gt;"",J1101*$H$13/12,"")</f>
        <v/>
      </c>
    </row>
    <row r="1102" spans="2:12" x14ac:dyDescent="0.3">
      <c r="B1102" s="30" t="str">
        <f ca="1">IFERROR(IF(YEARFRAC($B$28,IF(DATE(YEAR(B1101),MONTH(B1101),15)&gt;B1101,DATE(YEAR(B1101),MONTH(B1101),15),DATE(YEAR(B1101),MONTH(B1101)+1,1)))&gt;$H$16,"",IF(DATE(YEAR(B1101),MONTH(B1101),15)&gt;B1101,DATE(YEAR(B1101),MONTH(B1101),15),DATE(YEAR(B1101),MONTH(B1101)+1,1))),"")</f>
        <v/>
      </c>
      <c r="C1102" s="33" t="str">
        <f ca="1">IF(B1102&lt;&gt;"",IF(AND(MONTH(B1102)=1,DAY(B1102)=1),C1101*(1+$H$10),C1101),"")</f>
        <v/>
      </c>
      <c r="D1102" s="33" t="str">
        <f ca="1">IF(C1102&lt;&gt;"",C1102*$H$8/24,"")</f>
        <v/>
      </c>
      <c r="E1102" s="33" t="str">
        <f ca="1">IF(D1102&lt;&gt;"",C1102*$H$9/24,"")</f>
        <v/>
      </c>
      <c r="F1102" s="33" t="str">
        <f ca="1">IF(E1102&lt;&gt;"",F1101*(1+$H$11-$H$13)^YEARFRAC(B1101,B1102,1)+D1102+E1102,"")</f>
        <v/>
      </c>
      <c r="G1102" s="33" t="str">
        <f ca="1">IF(E1102&lt;&gt;"",F1101*((1+$H$11)^YEARFRAC(B1101,B1102,1)-(1+$H$11-$H$13)^YEARFRAC(B1101,B1102,1)),"")</f>
        <v/>
      </c>
      <c r="I1102" s="30" t="str">
        <f ca="1">IFERROR(IF(YEARFRAC($I$28,DATE(YEAR(I1101),MONTH(I1101)+1,1))&gt;$H$17,"",DATE(YEAR(I1101),MONTH(I1101)+1,1)),"")</f>
        <v/>
      </c>
      <c r="J1102" s="33" t="str">
        <f ca="1">IF(I1102&lt;&gt;"",(J1101-K1101)*(1+($H$12-$H$13)/12),"")</f>
        <v/>
      </c>
      <c r="K1102" s="33" t="str">
        <f ca="1">IF(J1102&lt;&gt;"",-PMT(($H$12-$H$13)/12,12*$H$17,$J$28,0,1),"")</f>
        <v/>
      </c>
      <c r="L1102" s="33" t="str">
        <f ca="1">IF(K1102&lt;&gt;"",J1102*$H$13/12,"")</f>
        <v/>
      </c>
    </row>
    <row r="1103" spans="2:12" x14ac:dyDescent="0.3">
      <c r="B1103" s="30" t="str">
        <f ca="1">IFERROR(IF(YEARFRAC($B$28,IF(DATE(YEAR(B1102),MONTH(B1102),15)&gt;B1102,DATE(YEAR(B1102),MONTH(B1102),15),DATE(YEAR(B1102),MONTH(B1102)+1,1)))&gt;$H$16,"",IF(DATE(YEAR(B1102),MONTH(B1102),15)&gt;B1102,DATE(YEAR(B1102),MONTH(B1102),15),DATE(YEAR(B1102),MONTH(B1102)+1,1))),"")</f>
        <v/>
      </c>
      <c r="C1103" s="33" t="str">
        <f ca="1">IF(B1103&lt;&gt;"",IF(AND(MONTH(B1103)=1,DAY(B1103)=1),C1102*(1+$H$10),C1102),"")</f>
        <v/>
      </c>
      <c r="D1103" s="33" t="str">
        <f ca="1">IF(C1103&lt;&gt;"",C1103*$H$8/24,"")</f>
        <v/>
      </c>
      <c r="E1103" s="33" t="str">
        <f ca="1">IF(D1103&lt;&gt;"",C1103*$H$9/24,"")</f>
        <v/>
      </c>
      <c r="F1103" s="33" t="str">
        <f ca="1">IF(E1103&lt;&gt;"",F1102*(1+$H$11-$H$13)^YEARFRAC(B1102,B1103,1)+D1103+E1103,"")</f>
        <v/>
      </c>
      <c r="G1103" s="33" t="str">
        <f ca="1">IF(E1103&lt;&gt;"",F1102*((1+$H$11)^YEARFRAC(B1102,B1103,1)-(1+$H$11-$H$13)^YEARFRAC(B1102,B1103,1)),"")</f>
        <v/>
      </c>
      <c r="I1103" s="30" t="str">
        <f ca="1">IFERROR(IF(YEARFRAC($I$28,DATE(YEAR(I1102),MONTH(I1102)+1,1))&gt;$H$17,"",DATE(YEAR(I1102),MONTH(I1102)+1,1)),"")</f>
        <v/>
      </c>
      <c r="J1103" s="33" t="str">
        <f ca="1">IF(I1103&lt;&gt;"",(J1102-K1102)*(1+($H$12-$H$13)/12),"")</f>
        <v/>
      </c>
      <c r="K1103" s="33" t="str">
        <f ca="1">IF(J1103&lt;&gt;"",-PMT(($H$12-$H$13)/12,12*$H$17,$J$28,0,1),"")</f>
        <v/>
      </c>
      <c r="L1103" s="33" t="str">
        <f ca="1">IF(K1103&lt;&gt;"",J1103*$H$13/12,"")</f>
        <v/>
      </c>
    </row>
    <row r="1104" spans="2:12" x14ac:dyDescent="0.3">
      <c r="B1104" s="30" t="str">
        <f ca="1">IFERROR(IF(YEARFRAC($B$28,IF(DATE(YEAR(B1103),MONTH(B1103),15)&gt;B1103,DATE(YEAR(B1103),MONTH(B1103),15),DATE(YEAR(B1103),MONTH(B1103)+1,1)))&gt;$H$16,"",IF(DATE(YEAR(B1103),MONTH(B1103),15)&gt;B1103,DATE(YEAR(B1103),MONTH(B1103),15),DATE(YEAR(B1103),MONTH(B1103)+1,1))),"")</f>
        <v/>
      </c>
      <c r="C1104" s="33" t="str">
        <f ca="1">IF(B1104&lt;&gt;"",IF(AND(MONTH(B1104)=1,DAY(B1104)=1),C1103*(1+$H$10),C1103),"")</f>
        <v/>
      </c>
      <c r="D1104" s="33" t="str">
        <f ca="1">IF(C1104&lt;&gt;"",C1104*$H$8/24,"")</f>
        <v/>
      </c>
      <c r="E1104" s="33" t="str">
        <f ca="1">IF(D1104&lt;&gt;"",C1104*$H$9/24,"")</f>
        <v/>
      </c>
      <c r="F1104" s="33" t="str">
        <f ca="1">IF(E1104&lt;&gt;"",F1103*(1+$H$11-$H$13)^YEARFRAC(B1103,B1104,1)+D1104+E1104,"")</f>
        <v/>
      </c>
      <c r="G1104" s="33" t="str">
        <f ca="1">IF(E1104&lt;&gt;"",F1103*((1+$H$11)^YEARFRAC(B1103,B1104,1)-(1+$H$11-$H$13)^YEARFRAC(B1103,B1104,1)),"")</f>
        <v/>
      </c>
      <c r="I1104" s="30" t="str">
        <f ca="1">IFERROR(IF(YEARFRAC($I$28,DATE(YEAR(I1103),MONTH(I1103)+1,1))&gt;$H$17,"",DATE(YEAR(I1103),MONTH(I1103)+1,1)),"")</f>
        <v/>
      </c>
      <c r="J1104" s="33" t="str">
        <f ca="1">IF(I1104&lt;&gt;"",(J1103-K1103)*(1+($H$12-$H$13)/12),"")</f>
        <v/>
      </c>
      <c r="K1104" s="33" t="str">
        <f ca="1">IF(J1104&lt;&gt;"",-PMT(($H$12-$H$13)/12,12*$H$17,$J$28,0,1),"")</f>
        <v/>
      </c>
      <c r="L1104" s="33" t="str">
        <f ca="1">IF(K1104&lt;&gt;"",J1104*$H$13/12,"")</f>
        <v/>
      </c>
    </row>
    <row r="1105" spans="2:12" x14ac:dyDescent="0.3">
      <c r="B1105" s="30" t="str">
        <f ca="1">IFERROR(IF(YEARFRAC($B$28,IF(DATE(YEAR(B1104),MONTH(B1104),15)&gt;B1104,DATE(YEAR(B1104),MONTH(B1104),15),DATE(YEAR(B1104),MONTH(B1104)+1,1)))&gt;$H$16,"",IF(DATE(YEAR(B1104),MONTH(B1104),15)&gt;B1104,DATE(YEAR(B1104),MONTH(B1104),15),DATE(YEAR(B1104),MONTH(B1104)+1,1))),"")</f>
        <v/>
      </c>
      <c r="C1105" s="33" t="str">
        <f ca="1">IF(B1105&lt;&gt;"",IF(AND(MONTH(B1105)=1,DAY(B1105)=1),C1104*(1+$H$10),C1104),"")</f>
        <v/>
      </c>
      <c r="D1105" s="33" t="str">
        <f ca="1">IF(C1105&lt;&gt;"",C1105*$H$8/24,"")</f>
        <v/>
      </c>
      <c r="E1105" s="33" t="str">
        <f ca="1">IF(D1105&lt;&gt;"",C1105*$H$9/24,"")</f>
        <v/>
      </c>
      <c r="F1105" s="33" t="str">
        <f ca="1">IF(E1105&lt;&gt;"",F1104*(1+$H$11-$H$13)^YEARFRAC(B1104,B1105,1)+D1105+E1105,"")</f>
        <v/>
      </c>
      <c r="G1105" s="33" t="str">
        <f ca="1">IF(E1105&lt;&gt;"",F1104*((1+$H$11)^YEARFRAC(B1104,B1105,1)-(1+$H$11-$H$13)^YEARFRAC(B1104,B1105,1)),"")</f>
        <v/>
      </c>
      <c r="I1105" s="30" t="str">
        <f ca="1">IFERROR(IF(YEARFRAC($I$28,DATE(YEAR(I1104),MONTH(I1104)+1,1))&gt;$H$17,"",DATE(YEAR(I1104),MONTH(I1104)+1,1)),"")</f>
        <v/>
      </c>
      <c r="J1105" s="33" t="str">
        <f ca="1">IF(I1105&lt;&gt;"",(J1104-K1104)*(1+($H$12-$H$13)/12),"")</f>
        <v/>
      </c>
      <c r="K1105" s="33" t="str">
        <f ca="1">IF(J1105&lt;&gt;"",-PMT(($H$12-$H$13)/12,12*$H$17,$J$28,0,1),"")</f>
        <v/>
      </c>
      <c r="L1105" s="33" t="str">
        <f ca="1">IF(K1105&lt;&gt;"",J1105*$H$13/12,"")</f>
        <v/>
      </c>
    </row>
    <row r="1106" spans="2:12" x14ac:dyDescent="0.3">
      <c r="B1106" s="30" t="str">
        <f ca="1">IFERROR(IF(YEARFRAC($B$28,IF(DATE(YEAR(B1105),MONTH(B1105),15)&gt;B1105,DATE(YEAR(B1105),MONTH(B1105),15),DATE(YEAR(B1105),MONTH(B1105)+1,1)))&gt;$H$16,"",IF(DATE(YEAR(B1105),MONTH(B1105),15)&gt;B1105,DATE(YEAR(B1105),MONTH(B1105),15),DATE(YEAR(B1105),MONTH(B1105)+1,1))),"")</f>
        <v/>
      </c>
      <c r="C1106" s="33" t="str">
        <f ca="1">IF(B1106&lt;&gt;"",IF(AND(MONTH(B1106)=1,DAY(B1106)=1),C1105*(1+$H$10),C1105),"")</f>
        <v/>
      </c>
      <c r="D1106" s="33" t="str">
        <f ca="1">IF(C1106&lt;&gt;"",C1106*$H$8/24,"")</f>
        <v/>
      </c>
      <c r="E1106" s="33" t="str">
        <f ca="1">IF(D1106&lt;&gt;"",C1106*$H$9/24,"")</f>
        <v/>
      </c>
      <c r="F1106" s="33" t="str">
        <f ca="1">IF(E1106&lt;&gt;"",F1105*(1+$H$11-$H$13)^YEARFRAC(B1105,B1106,1)+D1106+E1106,"")</f>
        <v/>
      </c>
      <c r="G1106" s="33" t="str">
        <f ca="1">IF(E1106&lt;&gt;"",F1105*((1+$H$11)^YEARFRAC(B1105,B1106,1)-(1+$H$11-$H$13)^YEARFRAC(B1105,B1106,1)),"")</f>
        <v/>
      </c>
      <c r="I1106" s="30" t="str">
        <f ca="1">IFERROR(IF(YEARFRAC($I$28,DATE(YEAR(I1105),MONTH(I1105)+1,1))&gt;$H$17,"",DATE(YEAR(I1105),MONTH(I1105)+1,1)),"")</f>
        <v/>
      </c>
      <c r="J1106" s="33" t="str">
        <f ca="1">IF(I1106&lt;&gt;"",(J1105-K1105)*(1+($H$12-$H$13)/12),"")</f>
        <v/>
      </c>
      <c r="K1106" s="33" t="str">
        <f ca="1">IF(J1106&lt;&gt;"",-PMT(($H$12-$H$13)/12,12*$H$17,$J$28,0,1),"")</f>
        <v/>
      </c>
      <c r="L1106" s="33" t="str">
        <f ca="1">IF(K1106&lt;&gt;"",J1106*$H$13/12,"")</f>
        <v/>
      </c>
    </row>
    <row r="1107" spans="2:12" x14ac:dyDescent="0.3">
      <c r="B1107" s="30" t="str">
        <f ca="1">IFERROR(IF(YEARFRAC($B$28,IF(DATE(YEAR(B1106),MONTH(B1106),15)&gt;B1106,DATE(YEAR(B1106),MONTH(B1106),15),DATE(YEAR(B1106),MONTH(B1106)+1,1)))&gt;$H$16,"",IF(DATE(YEAR(B1106),MONTH(B1106),15)&gt;B1106,DATE(YEAR(B1106),MONTH(B1106),15),DATE(YEAR(B1106),MONTH(B1106)+1,1))),"")</f>
        <v/>
      </c>
      <c r="C1107" s="33" t="str">
        <f ca="1">IF(B1107&lt;&gt;"",IF(AND(MONTH(B1107)=1,DAY(B1107)=1),C1106*(1+$H$10),C1106),"")</f>
        <v/>
      </c>
      <c r="D1107" s="33" t="str">
        <f ca="1">IF(C1107&lt;&gt;"",C1107*$H$8/24,"")</f>
        <v/>
      </c>
      <c r="E1107" s="33" t="str">
        <f ca="1">IF(D1107&lt;&gt;"",C1107*$H$9/24,"")</f>
        <v/>
      </c>
      <c r="F1107" s="33" t="str">
        <f ca="1">IF(E1107&lt;&gt;"",F1106*(1+$H$11-$H$13)^YEARFRAC(B1106,B1107,1)+D1107+E1107,"")</f>
        <v/>
      </c>
      <c r="G1107" s="33" t="str">
        <f ca="1">IF(E1107&lt;&gt;"",F1106*((1+$H$11)^YEARFRAC(B1106,B1107,1)-(1+$H$11-$H$13)^YEARFRAC(B1106,B1107,1)),"")</f>
        <v/>
      </c>
      <c r="I1107" s="30" t="str">
        <f ca="1">IFERROR(IF(YEARFRAC($I$28,DATE(YEAR(I1106),MONTH(I1106)+1,1))&gt;$H$17,"",DATE(YEAR(I1106),MONTH(I1106)+1,1)),"")</f>
        <v/>
      </c>
      <c r="J1107" s="33" t="str">
        <f ca="1">IF(I1107&lt;&gt;"",(J1106-K1106)*(1+($H$12-$H$13)/12),"")</f>
        <v/>
      </c>
      <c r="K1107" s="33" t="str">
        <f ca="1">IF(J1107&lt;&gt;"",-PMT(($H$12-$H$13)/12,12*$H$17,$J$28,0,1),"")</f>
        <v/>
      </c>
      <c r="L1107" s="33" t="str">
        <f ca="1">IF(K1107&lt;&gt;"",J1107*$H$13/12,"")</f>
        <v/>
      </c>
    </row>
    <row r="1108" spans="2:12" x14ac:dyDescent="0.3">
      <c r="B1108" s="30" t="str">
        <f ca="1">IFERROR(IF(YEARFRAC($B$28,IF(DATE(YEAR(B1107),MONTH(B1107),15)&gt;B1107,DATE(YEAR(B1107),MONTH(B1107),15),DATE(YEAR(B1107),MONTH(B1107)+1,1)))&gt;$H$16,"",IF(DATE(YEAR(B1107),MONTH(B1107),15)&gt;B1107,DATE(YEAR(B1107),MONTH(B1107),15),DATE(YEAR(B1107),MONTH(B1107)+1,1))),"")</f>
        <v/>
      </c>
      <c r="C1108" s="33" t="str">
        <f ca="1">IF(B1108&lt;&gt;"",IF(AND(MONTH(B1108)=1,DAY(B1108)=1),C1107*(1+$H$10),C1107),"")</f>
        <v/>
      </c>
      <c r="D1108" s="33" t="str">
        <f ca="1">IF(C1108&lt;&gt;"",C1108*$H$8/24,"")</f>
        <v/>
      </c>
      <c r="E1108" s="33" t="str">
        <f ca="1">IF(D1108&lt;&gt;"",C1108*$H$9/24,"")</f>
        <v/>
      </c>
      <c r="F1108" s="33" t="str">
        <f ca="1">IF(E1108&lt;&gt;"",F1107*(1+$H$11-$H$13)^YEARFRAC(B1107,B1108,1)+D1108+E1108,"")</f>
        <v/>
      </c>
      <c r="G1108" s="33" t="str">
        <f ca="1">IF(E1108&lt;&gt;"",F1107*((1+$H$11)^YEARFRAC(B1107,B1108,1)-(1+$H$11-$H$13)^YEARFRAC(B1107,B1108,1)),"")</f>
        <v/>
      </c>
      <c r="I1108" s="30" t="str">
        <f ca="1">IFERROR(IF(YEARFRAC($I$28,DATE(YEAR(I1107),MONTH(I1107)+1,1))&gt;$H$17,"",DATE(YEAR(I1107),MONTH(I1107)+1,1)),"")</f>
        <v/>
      </c>
      <c r="J1108" s="33" t="str">
        <f ca="1">IF(I1108&lt;&gt;"",(J1107-K1107)*(1+($H$12-$H$13)/12),"")</f>
        <v/>
      </c>
      <c r="K1108" s="33" t="str">
        <f ca="1">IF(J1108&lt;&gt;"",-PMT(($H$12-$H$13)/12,12*$H$17,$J$28,0,1),"")</f>
        <v/>
      </c>
      <c r="L1108" s="33" t="str">
        <f ca="1">IF(K1108&lt;&gt;"",J1108*$H$13/12,"")</f>
        <v/>
      </c>
    </row>
    <row r="1109" spans="2:12" x14ac:dyDescent="0.3">
      <c r="B1109" s="30" t="str">
        <f ca="1">IFERROR(IF(YEARFRAC($B$28,IF(DATE(YEAR(B1108),MONTH(B1108),15)&gt;B1108,DATE(YEAR(B1108),MONTH(B1108),15),DATE(YEAR(B1108),MONTH(B1108)+1,1)))&gt;$H$16,"",IF(DATE(YEAR(B1108),MONTH(B1108),15)&gt;B1108,DATE(YEAR(B1108),MONTH(B1108),15),DATE(YEAR(B1108),MONTH(B1108)+1,1))),"")</f>
        <v/>
      </c>
      <c r="C1109" s="33" t="str">
        <f ca="1">IF(B1109&lt;&gt;"",IF(AND(MONTH(B1109)=1,DAY(B1109)=1),C1108*(1+$H$10),C1108),"")</f>
        <v/>
      </c>
      <c r="D1109" s="33" t="str">
        <f ca="1">IF(C1109&lt;&gt;"",C1109*$H$8/24,"")</f>
        <v/>
      </c>
      <c r="E1109" s="33" t="str">
        <f ca="1">IF(D1109&lt;&gt;"",C1109*$H$9/24,"")</f>
        <v/>
      </c>
      <c r="F1109" s="33" t="str">
        <f ca="1">IF(E1109&lt;&gt;"",F1108*(1+$H$11-$H$13)^YEARFRAC(B1108,B1109,1)+D1109+E1109,"")</f>
        <v/>
      </c>
      <c r="G1109" s="33" t="str">
        <f ca="1">IF(E1109&lt;&gt;"",F1108*((1+$H$11)^YEARFRAC(B1108,B1109,1)-(1+$H$11-$H$13)^YEARFRAC(B1108,B1109,1)),"")</f>
        <v/>
      </c>
      <c r="I1109" s="30" t="str">
        <f ca="1">IFERROR(IF(YEARFRAC($I$28,DATE(YEAR(I1108),MONTH(I1108)+1,1))&gt;$H$17,"",DATE(YEAR(I1108),MONTH(I1108)+1,1)),"")</f>
        <v/>
      </c>
      <c r="J1109" s="33" t="str">
        <f ca="1">IF(I1109&lt;&gt;"",(J1108-K1108)*(1+($H$12-$H$13)/12),"")</f>
        <v/>
      </c>
      <c r="K1109" s="33" t="str">
        <f ca="1">IF(J1109&lt;&gt;"",-PMT(($H$12-$H$13)/12,12*$H$17,$J$28,0,1),"")</f>
        <v/>
      </c>
      <c r="L1109" s="33" t="str">
        <f ca="1">IF(K1109&lt;&gt;"",J1109*$H$13/12,"")</f>
        <v/>
      </c>
    </row>
    <row r="1110" spans="2:12" x14ac:dyDescent="0.3">
      <c r="B1110" s="30" t="str">
        <f ca="1">IFERROR(IF(YEARFRAC($B$28,IF(DATE(YEAR(B1109),MONTH(B1109),15)&gt;B1109,DATE(YEAR(B1109),MONTH(B1109),15),DATE(YEAR(B1109),MONTH(B1109)+1,1)))&gt;$H$16,"",IF(DATE(YEAR(B1109),MONTH(B1109),15)&gt;B1109,DATE(YEAR(B1109),MONTH(B1109),15),DATE(YEAR(B1109),MONTH(B1109)+1,1))),"")</f>
        <v/>
      </c>
      <c r="C1110" s="33" t="str">
        <f ca="1">IF(B1110&lt;&gt;"",IF(AND(MONTH(B1110)=1,DAY(B1110)=1),C1109*(1+$H$10),C1109),"")</f>
        <v/>
      </c>
      <c r="D1110" s="33" t="str">
        <f ca="1">IF(C1110&lt;&gt;"",C1110*$H$8/24,"")</f>
        <v/>
      </c>
      <c r="E1110" s="33" t="str">
        <f ca="1">IF(D1110&lt;&gt;"",C1110*$H$9/24,"")</f>
        <v/>
      </c>
      <c r="F1110" s="33" t="str">
        <f ca="1">IF(E1110&lt;&gt;"",F1109*(1+$H$11-$H$13)^YEARFRAC(B1109,B1110,1)+D1110+E1110,"")</f>
        <v/>
      </c>
      <c r="G1110" s="33" t="str">
        <f ca="1">IF(E1110&lt;&gt;"",F1109*((1+$H$11)^YEARFRAC(B1109,B1110,1)-(1+$H$11-$H$13)^YEARFRAC(B1109,B1110,1)),"")</f>
        <v/>
      </c>
      <c r="I1110" s="30" t="str">
        <f ca="1">IFERROR(IF(YEARFRAC($I$28,DATE(YEAR(I1109),MONTH(I1109)+1,1))&gt;$H$17,"",DATE(YEAR(I1109),MONTH(I1109)+1,1)),"")</f>
        <v/>
      </c>
      <c r="J1110" s="33" t="str">
        <f ca="1">IF(I1110&lt;&gt;"",(J1109-K1109)*(1+($H$12-$H$13)/12),"")</f>
        <v/>
      </c>
      <c r="K1110" s="33" t="str">
        <f ca="1">IF(J1110&lt;&gt;"",-PMT(($H$12-$H$13)/12,12*$H$17,$J$28,0,1),"")</f>
        <v/>
      </c>
      <c r="L1110" s="33" t="str">
        <f ca="1">IF(K1110&lt;&gt;"",J1110*$H$13/12,"")</f>
        <v/>
      </c>
    </row>
    <row r="1111" spans="2:12" x14ac:dyDescent="0.3">
      <c r="B1111" s="30" t="str">
        <f ca="1">IFERROR(IF(YEARFRAC($B$28,IF(DATE(YEAR(B1110),MONTH(B1110),15)&gt;B1110,DATE(YEAR(B1110),MONTH(B1110),15),DATE(YEAR(B1110),MONTH(B1110)+1,1)))&gt;$H$16,"",IF(DATE(YEAR(B1110),MONTH(B1110),15)&gt;B1110,DATE(YEAR(B1110),MONTH(B1110),15),DATE(YEAR(B1110),MONTH(B1110)+1,1))),"")</f>
        <v/>
      </c>
      <c r="C1111" s="33" t="str">
        <f ca="1">IF(B1111&lt;&gt;"",IF(AND(MONTH(B1111)=1,DAY(B1111)=1),C1110*(1+$H$10),C1110),"")</f>
        <v/>
      </c>
      <c r="D1111" s="33" t="str">
        <f ca="1">IF(C1111&lt;&gt;"",C1111*$H$8/24,"")</f>
        <v/>
      </c>
      <c r="E1111" s="33" t="str">
        <f ca="1">IF(D1111&lt;&gt;"",C1111*$H$9/24,"")</f>
        <v/>
      </c>
      <c r="F1111" s="33" t="str">
        <f ca="1">IF(E1111&lt;&gt;"",F1110*(1+$H$11-$H$13)^YEARFRAC(B1110,B1111,1)+D1111+E1111,"")</f>
        <v/>
      </c>
      <c r="G1111" s="33" t="str">
        <f ca="1">IF(E1111&lt;&gt;"",F1110*((1+$H$11)^YEARFRAC(B1110,B1111,1)-(1+$H$11-$H$13)^YEARFRAC(B1110,B1111,1)),"")</f>
        <v/>
      </c>
      <c r="I1111" s="30" t="str">
        <f ca="1">IFERROR(IF(YEARFRAC($I$28,DATE(YEAR(I1110),MONTH(I1110)+1,1))&gt;$H$17,"",DATE(YEAR(I1110),MONTH(I1110)+1,1)),"")</f>
        <v/>
      </c>
      <c r="J1111" s="33" t="str">
        <f ca="1">IF(I1111&lt;&gt;"",(J1110-K1110)*(1+($H$12-$H$13)/12),"")</f>
        <v/>
      </c>
      <c r="K1111" s="33" t="str">
        <f ca="1">IF(J1111&lt;&gt;"",-PMT(($H$12-$H$13)/12,12*$H$17,$J$28,0,1),"")</f>
        <v/>
      </c>
      <c r="L1111" s="33" t="str">
        <f ca="1">IF(K1111&lt;&gt;"",J1111*$H$13/12,"")</f>
        <v/>
      </c>
    </row>
    <row r="1112" spans="2:12" x14ac:dyDescent="0.3">
      <c r="B1112" s="30" t="str">
        <f ca="1">IFERROR(IF(YEARFRAC($B$28,IF(DATE(YEAR(B1111),MONTH(B1111),15)&gt;B1111,DATE(YEAR(B1111),MONTH(B1111),15),DATE(YEAR(B1111),MONTH(B1111)+1,1)))&gt;$H$16,"",IF(DATE(YEAR(B1111),MONTH(B1111),15)&gt;B1111,DATE(YEAR(B1111),MONTH(B1111),15),DATE(YEAR(B1111),MONTH(B1111)+1,1))),"")</f>
        <v/>
      </c>
      <c r="C1112" s="33" t="str">
        <f ca="1">IF(B1112&lt;&gt;"",IF(AND(MONTH(B1112)=1,DAY(B1112)=1),C1111*(1+$H$10),C1111),"")</f>
        <v/>
      </c>
      <c r="D1112" s="33" t="str">
        <f ca="1">IF(C1112&lt;&gt;"",C1112*$H$8/24,"")</f>
        <v/>
      </c>
      <c r="E1112" s="33" t="str">
        <f ca="1">IF(D1112&lt;&gt;"",C1112*$H$9/24,"")</f>
        <v/>
      </c>
      <c r="F1112" s="33" t="str">
        <f ca="1">IF(E1112&lt;&gt;"",F1111*(1+$H$11-$H$13)^YEARFRAC(B1111,B1112,1)+D1112+E1112,"")</f>
        <v/>
      </c>
      <c r="G1112" s="33" t="str">
        <f ca="1">IF(E1112&lt;&gt;"",F1111*((1+$H$11)^YEARFRAC(B1111,B1112,1)-(1+$H$11-$H$13)^YEARFRAC(B1111,B1112,1)),"")</f>
        <v/>
      </c>
      <c r="I1112" s="30" t="str">
        <f ca="1">IFERROR(IF(YEARFRAC($I$28,DATE(YEAR(I1111),MONTH(I1111)+1,1))&gt;$H$17,"",DATE(YEAR(I1111),MONTH(I1111)+1,1)),"")</f>
        <v/>
      </c>
      <c r="J1112" s="33" t="str">
        <f ca="1">IF(I1112&lt;&gt;"",(J1111-K1111)*(1+($H$12-$H$13)/12),"")</f>
        <v/>
      </c>
      <c r="K1112" s="33" t="str">
        <f ca="1">IF(J1112&lt;&gt;"",-PMT(($H$12-$H$13)/12,12*$H$17,$J$28,0,1),"")</f>
        <v/>
      </c>
      <c r="L1112" s="33" t="str">
        <f ca="1">IF(K1112&lt;&gt;"",J1112*$H$13/12,"")</f>
        <v/>
      </c>
    </row>
    <row r="1113" spans="2:12" x14ac:dyDescent="0.3">
      <c r="B1113" s="30" t="str">
        <f ca="1">IFERROR(IF(YEARFRAC($B$28,IF(DATE(YEAR(B1112),MONTH(B1112),15)&gt;B1112,DATE(YEAR(B1112),MONTH(B1112),15),DATE(YEAR(B1112),MONTH(B1112)+1,1)))&gt;$H$16,"",IF(DATE(YEAR(B1112),MONTH(B1112),15)&gt;B1112,DATE(YEAR(B1112),MONTH(B1112),15),DATE(YEAR(B1112),MONTH(B1112)+1,1))),"")</f>
        <v/>
      </c>
      <c r="C1113" s="33" t="str">
        <f ca="1">IF(B1113&lt;&gt;"",IF(AND(MONTH(B1113)=1,DAY(B1113)=1),C1112*(1+$H$10),C1112),"")</f>
        <v/>
      </c>
      <c r="D1113" s="33" t="str">
        <f ca="1">IF(C1113&lt;&gt;"",C1113*$H$8/24,"")</f>
        <v/>
      </c>
      <c r="E1113" s="33" t="str">
        <f ca="1">IF(D1113&lt;&gt;"",C1113*$H$9/24,"")</f>
        <v/>
      </c>
      <c r="F1113" s="33" t="str">
        <f ca="1">IF(E1113&lt;&gt;"",F1112*(1+$H$11-$H$13)^YEARFRAC(B1112,B1113,1)+D1113+E1113,"")</f>
        <v/>
      </c>
      <c r="G1113" s="33" t="str">
        <f ca="1">IF(E1113&lt;&gt;"",F1112*((1+$H$11)^YEARFRAC(B1112,B1113,1)-(1+$H$11-$H$13)^YEARFRAC(B1112,B1113,1)),"")</f>
        <v/>
      </c>
      <c r="I1113" s="30" t="str">
        <f ca="1">IFERROR(IF(YEARFRAC($I$28,DATE(YEAR(I1112),MONTH(I1112)+1,1))&gt;$H$17,"",DATE(YEAR(I1112),MONTH(I1112)+1,1)),"")</f>
        <v/>
      </c>
      <c r="J1113" s="33" t="str">
        <f ca="1">IF(I1113&lt;&gt;"",(J1112-K1112)*(1+($H$12-$H$13)/12),"")</f>
        <v/>
      </c>
      <c r="K1113" s="33" t="str">
        <f ca="1">IF(J1113&lt;&gt;"",-PMT(($H$12-$H$13)/12,12*$H$17,$J$28,0,1),"")</f>
        <v/>
      </c>
      <c r="L1113" s="33" t="str">
        <f ca="1">IF(K1113&lt;&gt;"",J1113*$H$13/12,"")</f>
        <v/>
      </c>
    </row>
    <row r="1114" spans="2:12" x14ac:dyDescent="0.3">
      <c r="B1114" s="30" t="str">
        <f ca="1">IFERROR(IF(YEARFRAC($B$28,IF(DATE(YEAR(B1113),MONTH(B1113),15)&gt;B1113,DATE(YEAR(B1113),MONTH(B1113),15),DATE(YEAR(B1113),MONTH(B1113)+1,1)))&gt;$H$16,"",IF(DATE(YEAR(B1113),MONTH(B1113),15)&gt;B1113,DATE(YEAR(B1113),MONTH(B1113),15),DATE(YEAR(B1113),MONTH(B1113)+1,1))),"")</f>
        <v/>
      </c>
      <c r="C1114" s="33" t="str">
        <f ca="1">IF(B1114&lt;&gt;"",IF(AND(MONTH(B1114)=1,DAY(B1114)=1),C1113*(1+$H$10),C1113),"")</f>
        <v/>
      </c>
      <c r="D1114" s="33" t="str">
        <f ca="1">IF(C1114&lt;&gt;"",C1114*$H$8/24,"")</f>
        <v/>
      </c>
      <c r="E1114" s="33" t="str">
        <f ca="1">IF(D1114&lt;&gt;"",C1114*$H$9/24,"")</f>
        <v/>
      </c>
      <c r="F1114" s="33" t="str">
        <f ca="1">IF(E1114&lt;&gt;"",F1113*(1+$H$11-$H$13)^YEARFRAC(B1113,B1114,1)+D1114+E1114,"")</f>
        <v/>
      </c>
      <c r="G1114" s="33" t="str">
        <f ca="1">IF(E1114&lt;&gt;"",F1113*((1+$H$11)^YEARFRAC(B1113,B1114,1)-(1+$H$11-$H$13)^YEARFRAC(B1113,B1114,1)),"")</f>
        <v/>
      </c>
      <c r="I1114" s="30" t="str">
        <f ca="1">IFERROR(IF(YEARFRAC($I$28,DATE(YEAR(I1113),MONTH(I1113)+1,1))&gt;$H$17,"",DATE(YEAR(I1113),MONTH(I1113)+1,1)),"")</f>
        <v/>
      </c>
      <c r="J1114" s="33" t="str">
        <f ca="1">IF(I1114&lt;&gt;"",(J1113-K1113)*(1+($H$12-$H$13)/12),"")</f>
        <v/>
      </c>
      <c r="K1114" s="33" t="str">
        <f ca="1">IF(J1114&lt;&gt;"",-PMT(($H$12-$H$13)/12,12*$H$17,$J$28,0,1),"")</f>
        <v/>
      </c>
      <c r="L1114" s="33" t="str">
        <f ca="1">IF(K1114&lt;&gt;"",J1114*$H$13/12,"")</f>
        <v/>
      </c>
    </row>
    <row r="1115" spans="2:12" x14ac:dyDescent="0.3">
      <c r="B1115" s="30" t="str">
        <f ca="1">IFERROR(IF(YEARFRAC($B$28,IF(DATE(YEAR(B1114),MONTH(B1114),15)&gt;B1114,DATE(YEAR(B1114),MONTH(B1114),15),DATE(YEAR(B1114),MONTH(B1114)+1,1)))&gt;$H$16,"",IF(DATE(YEAR(B1114),MONTH(B1114),15)&gt;B1114,DATE(YEAR(B1114),MONTH(B1114),15),DATE(YEAR(B1114),MONTH(B1114)+1,1))),"")</f>
        <v/>
      </c>
      <c r="C1115" s="33" t="str">
        <f ca="1">IF(B1115&lt;&gt;"",IF(AND(MONTH(B1115)=1,DAY(B1115)=1),C1114*(1+$H$10),C1114),"")</f>
        <v/>
      </c>
      <c r="D1115" s="33" t="str">
        <f ca="1">IF(C1115&lt;&gt;"",C1115*$H$8/24,"")</f>
        <v/>
      </c>
      <c r="E1115" s="33" t="str">
        <f ca="1">IF(D1115&lt;&gt;"",C1115*$H$9/24,"")</f>
        <v/>
      </c>
      <c r="F1115" s="33" t="str">
        <f ca="1">IF(E1115&lt;&gt;"",F1114*(1+$H$11-$H$13)^YEARFRAC(B1114,B1115,1)+D1115+E1115,"")</f>
        <v/>
      </c>
      <c r="G1115" s="33" t="str">
        <f ca="1">IF(E1115&lt;&gt;"",F1114*((1+$H$11)^YEARFRAC(B1114,B1115,1)-(1+$H$11-$H$13)^YEARFRAC(B1114,B1115,1)),"")</f>
        <v/>
      </c>
      <c r="I1115" s="30" t="str">
        <f ca="1">IFERROR(IF(YEARFRAC($I$28,DATE(YEAR(I1114),MONTH(I1114)+1,1))&gt;$H$17,"",DATE(YEAR(I1114),MONTH(I1114)+1,1)),"")</f>
        <v/>
      </c>
      <c r="J1115" s="33" t="str">
        <f ca="1">IF(I1115&lt;&gt;"",(J1114-K1114)*(1+($H$12-$H$13)/12),"")</f>
        <v/>
      </c>
      <c r="K1115" s="33" t="str">
        <f ca="1">IF(J1115&lt;&gt;"",-PMT(($H$12-$H$13)/12,12*$H$17,$J$28,0,1),"")</f>
        <v/>
      </c>
      <c r="L1115" s="33" t="str">
        <f ca="1">IF(K1115&lt;&gt;"",J1115*$H$13/12,"")</f>
        <v/>
      </c>
    </row>
    <row r="1116" spans="2:12" x14ac:dyDescent="0.3">
      <c r="B1116" s="30" t="str">
        <f ca="1">IFERROR(IF(YEARFRAC($B$28,IF(DATE(YEAR(B1115),MONTH(B1115),15)&gt;B1115,DATE(YEAR(B1115),MONTH(B1115),15),DATE(YEAR(B1115),MONTH(B1115)+1,1)))&gt;$H$16,"",IF(DATE(YEAR(B1115),MONTH(B1115),15)&gt;B1115,DATE(YEAR(B1115),MONTH(B1115),15),DATE(YEAR(B1115),MONTH(B1115)+1,1))),"")</f>
        <v/>
      </c>
      <c r="C1116" s="33" t="str">
        <f ca="1">IF(B1116&lt;&gt;"",IF(AND(MONTH(B1116)=1,DAY(B1116)=1),C1115*(1+$H$10),C1115),"")</f>
        <v/>
      </c>
      <c r="D1116" s="33" t="str">
        <f ca="1">IF(C1116&lt;&gt;"",C1116*$H$8/24,"")</f>
        <v/>
      </c>
      <c r="E1116" s="33" t="str">
        <f ca="1">IF(D1116&lt;&gt;"",C1116*$H$9/24,"")</f>
        <v/>
      </c>
      <c r="F1116" s="33" t="str">
        <f ca="1">IF(E1116&lt;&gt;"",F1115*(1+$H$11-$H$13)^YEARFRAC(B1115,B1116,1)+D1116+E1116,"")</f>
        <v/>
      </c>
      <c r="G1116" s="33" t="str">
        <f ca="1">IF(E1116&lt;&gt;"",F1115*((1+$H$11)^YEARFRAC(B1115,B1116,1)-(1+$H$11-$H$13)^YEARFRAC(B1115,B1116,1)),"")</f>
        <v/>
      </c>
      <c r="I1116" s="30" t="str">
        <f ca="1">IFERROR(IF(YEARFRAC($I$28,DATE(YEAR(I1115),MONTH(I1115)+1,1))&gt;$H$17,"",DATE(YEAR(I1115),MONTH(I1115)+1,1)),"")</f>
        <v/>
      </c>
      <c r="J1116" s="33" t="str">
        <f ca="1">IF(I1116&lt;&gt;"",(J1115-K1115)*(1+($H$12-$H$13)/12),"")</f>
        <v/>
      </c>
      <c r="K1116" s="33" t="str">
        <f ca="1">IF(J1116&lt;&gt;"",-PMT(($H$12-$H$13)/12,12*$H$17,$J$28,0,1),"")</f>
        <v/>
      </c>
      <c r="L1116" s="33" t="str">
        <f ca="1">IF(K1116&lt;&gt;"",J1116*$H$13/12,"")</f>
        <v/>
      </c>
    </row>
    <row r="1117" spans="2:12" x14ac:dyDescent="0.3">
      <c r="B1117" s="30" t="str">
        <f ca="1">IFERROR(IF(YEARFRAC($B$28,IF(DATE(YEAR(B1116),MONTH(B1116),15)&gt;B1116,DATE(YEAR(B1116),MONTH(B1116),15),DATE(YEAR(B1116),MONTH(B1116)+1,1)))&gt;$H$16,"",IF(DATE(YEAR(B1116),MONTH(B1116),15)&gt;B1116,DATE(YEAR(B1116),MONTH(B1116),15),DATE(YEAR(B1116),MONTH(B1116)+1,1))),"")</f>
        <v/>
      </c>
      <c r="C1117" s="33" t="str">
        <f ca="1">IF(B1117&lt;&gt;"",IF(AND(MONTH(B1117)=1,DAY(B1117)=1),C1116*(1+$H$10),C1116),"")</f>
        <v/>
      </c>
      <c r="D1117" s="33" t="str">
        <f ca="1">IF(C1117&lt;&gt;"",C1117*$H$8/24,"")</f>
        <v/>
      </c>
      <c r="E1117" s="33" t="str">
        <f ca="1">IF(D1117&lt;&gt;"",C1117*$H$9/24,"")</f>
        <v/>
      </c>
      <c r="F1117" s="33" t="str">
        <f ca="1">IF(E1117&lt;&gt;"",F1116*(1+$H$11-$H$13)^YEARFRAC(B1116,B1117,1)+D1117+E1117,"")</f>
        <v/>
      </c>
      <c r="G1117" s="33" t="str">
        <f ca="1">IF(E1117&lt;&gt;"",F1116*((1+$H$11)^YEARFRAC(B1116,B1117,1)-(1+$H$11-$H$13)^YEARFRAC(B1116,B1117,1)),"")</f>
        <v/>
      </c>
      <c r="I1117" s="30" t="str">
        <f ca="1">IFERROR(IF(YEARFRAC($I$28,DATE(YEAR(I1116),MONTH(I1116)+1,1))&gt;$H$17,"",DATE(YEAR(I1116),MONTH(I1116)+1,1)),"")</f>
        <v/>
      </c>
      <c r="J1117" s="33" t="str">
        <f ca="1">IF(I1117&lt;&gt;"",(J1116-K1116)*(1+($H$12-$H$13)/12),"")</f>
        <v/>
      </c>
      <c r="K1117" s="33" t="str">
        <f ca="1">IF(J1117&lt;&gt;"",-PMT(($H$12-$H$13)/12,12*$H$17,$J$28,0,1),"")</f>
        <v/>
      </c>
      <c r="L1117" s="33" t="str">
        <f ca="1">IF(K1117&lt;&gt;"",J1117*$H$13/12,"")</f>
        <v/>
      </c>
    </row>
    <row r="1118" spans="2:12" x14ac:dyDescent="0.3">
      <c r="B1118" s="30" t="str">
        <f ca="1">IFERROR(IF(YEARFRAC($B$28,IF(DATE(YEAR(B1117),MONTH(B1117),15)&gt;B1117,DATE(YEAR(B1117),MONTH(B1117),15),DATE(YEAR(B1117),MONTH(B1117)+1,1)))&gt;$H$16,"",IF(DATE(YEAR(B1117),MONTH(B1117),15)&gt;B1117,DATE(YEAR(B1117),MONTH(B1117),15),DATE(YEAR(B1117),MONTH(B1117)+1,1))),"")</f>
        <v/>
      </c>
      <c r="C1118" s="33" t="str">
        <f ca="1">IF(B1118&lt;&gt;"",IF(AND(MONTH(B1118)=1,DAY(B1118)=1),C1117*(1+$H$10),C1117),"")</f>
        <v/>
      </c>
      <c r="D1118" s="33" t="str">
        <f ca="1">IF(C1118&lt;&gt;"",C1118*$H$8/24,"")</f>
        <v/>
      </c>
      <c r="E1118" s="33" t="str">
        <f ca="1">IF(D1118&lt;&gt;"",C1118*$H$9/24,"")</f>
        <v/>
      </c>
      <c r="F1118" s="33" t="str">
        <f ca="1">IF(E1118&lt;&gt;"",F1117*(1+$H$11-$H$13)^YEARFRAC(B1117,B1118,1)+D1118+E1118,"")</f>
        <v/>
      </c>
      <c r="G1118" s="33" t="str">
        <f ca="1">IF(E1118&lt;&gt;"",F1117*((1+$H$11)^YEARFRAC(B1117,B1118,1)-(1+$H$11-$H$13)^YEARFRAC(B1117,B1118,1)),"")</f>
        <v/>
      </c>
      <c r="I1118" s="30" t="str">
        <f ca="1">IFERROR(IF(YEARFRAC($I$28,DATE(YEAR(I1117),MONTH(I1117)+1,1))&gt;$H$17,"",DATE(YEAR(I1117),MONTH(I1117)+1,1)),"")</f>
        <v/>
      </c>
      <c r="J1118" s="33" t="str">
        <f ca="1">IF(I1118&lt;&gt;"",(J1117-K1117)*(1+($H$12-$H$13)/12),"")</f>
        <v/>
      </c>
      <c r="K1118" s="33" t="str">
        <f ca="1">IF(J1118&lt;&gt;"",-PMT(($H$12-$H$13)/12,12*$H$17,$J$28,0,1),"")</f>
        <v/>
      </c>
      <c r="L1118" s="33" t="str">
        <f ca="1">IF(K1118&lt;&gt;"",J1118*$H$13/12,"")</f>
        <v/>
      </c>
    </row>
    <row r="1119" spans="2:12" x14ac:dyDescent="0.3">
      <c r="B1119" s="30" t="str">
        <f ca="1">IFERROR(IF(YEARFRAC($B$28,IF(DATE(YEAR(B1118),MONTH(B1118),15)&gt;B1118,DATE(YEAR(B1118),MONTH(B1118),15),DATE(YEAR(B1118),MONTH(B1118)+1,1)))&gt;$H$16,"",IF(DATE(YEAR(B1118),MONTH(B1118),15)&gt;B1118,DATE(YEAR(B1118),MONTH(B1118),15),DATE(YEAR(B1118),MONTH(B1118)+1,1))),"")</f>
        <v/>
      </c>
      <c r="C1119" s="33" t="str">
        <f ca="1">IF(B1119&lt;&gt;"",IF(AND(MONTH(B1119)=1,DAY(B1119)=1),C1118*(1+$H$10),C1118),"")</f>
        <v/>
      </c>
      <c r="D1119" s="33" t="str">
        <f ca="1">IF(C1119&lt;&gt;"",C1119*$H$8/24,"")</f>
        <v/>
      </c>
      <c r="E1119" s="33" t="str">
        <f ca="1">IF(D1119&lt;&gt;"",C1119*$H$9/24,"")</f>
        <v/>
      </c>
      <c r="F1119" s="33" t="str">
        <f ca="1">IF(E1119&lt;&gt;"",F1118*(1+$H$11-$H$13)^YEARFRAC(B1118,B1119,1)+D1119+E1119,"")</f>
        <v/>
      </c>
      <c r="G1119" s="33" t="str">
        <f ca="1">IF(E1119&lt;&gt;"",F1118*((1+$H$11)^YEARFRAC(B1118,B1119,1)-(1+$H$11-$H$13)^YEARFRAC(B1118,B1119,1)),"")</f>
        <v/>
      </c>
      <c r="I1119" s="30" t="str">
        <f ca="1">IFERROR(IF(YEARFRAC($I$28,DATE(YEAR(I1118),MONTH(I1118)+1,1))&gt;$H$17,"",DATE(YEAR(I1118),MONTH(I1118)+1,1)),"")</f>
        <v/>
      </c>
      <c r="J1119" s="33" t="str">
        <f ca="1">IF(I1119&lt;&gt;"",(J1118-K1118)*(1+($H$12-$H$13)/12),"")</f>
        <v/>
      </c>
      <c r="K1119" s="33" t="str">
        <f ca="1">IF(J1119&lt;&gt;"",-PMT(($H$12-$H$13)/12,12*$H$17,$J$28,0,1),"")</f>
        <v/>
      </c>
      <c r="L1119" s="33" t="str">
        <f ca="1">IF(K1119&lt;&gt;"",J1119*$H$13/12,"")</f>
        <v/>
      </c>
    </row>
    <row r="1120" spans="2:12" x14ac:dyDescent="0.3">
      <c r="B1120" s="30" t="str">
        <f ca="1">IFERROR(IF(YEARFRAC($B$28,IF(DATE(YEAR(B1119),MONTH(B1119),15)&gt;B1119,DATE(YEAR(B1119),MONTH(B1119),15),DATE(YEAR(B1119),MONTH(B1119)+1,1)))&gt;$H$16,"",IF(DATE(YEAR(B1119),MONTH(B1119),15)&gt;B1119,DATE(YEAR(B1119),MONTH(B1119),15),DATE(YEAR(B1119),MONTH(B1119)+1,1))),"")</f>
        <v/>
      </c>
      <c r="C1120" s="33" t="str">
        <f ca="1">IF(B1120&lt;&gt;"",IF(AND(MONTH(B1120)=1,DAY(B1120)=1),C1119*(1+$H$10),C1119),"")</f>
        <v/>
      </c>
      <c r="D1120" s="33" t="str">
        <f ca="1">IF(C1120&lt;&gt;"",C1120*$H$8/24,"")</f>
        <v/>
      </c>
      <c r="E1120" s="33" t="str">
        <f ca="1">IF(D1120&lt;&gt;"",C1120*$H$9/24,"")</f>
        <v/>
      </c>
      <c r="F1120" s="33" t="str">
        <f ca="1">IF(E1120&lt;&gt;"",F1119*(1+$H$11-$H$13)^YEARFRAC(B1119,B1120,1)+D1120+E1120,"")</f>
        <v/>
      </c>
      <c r="G1120" s="33" t="str">
        <f ca="1">IF(E1120&lt;&gt;"",F1119*((1+$H$11)^YEARFRAC(B1119,B1120,1)-(1+$H$11-$H$13)^YEARFRAC(B1119,B1120,1)),"")</f>
        <v/>
      </c>
      <c r="I1120" s="30" t="str">
        <f ca="1">IFERROR(IF(YEARFRAC($I$28,DATE(YEAR(I1119),MONTH(I1119)+1,1))&gt;$H$17,"",DATE(YEAR(I1119),MONTH(I1119)+1,1)),"")</f>
        <v/>
      </c>
      <c r="J1120" s="33" t="str">
        <f ca="1">IF(I1120&lt;&gt;"",(J1119-K1119)*(1+($H$12-$H$13)/12),"")</f>
        <v/>
      </c>
      <c r="K1120" s="33" t="str">
        <f ca="1">IF(J1120&lt;&gt;"",-PMT(($H$12-$H$13)/12,12*$H$17,$J$28,0,1),"")</f>
        <v/>
      </c>
      <c r="L1120" s="33" t="str">
        <f ca="1">IF(K1120&lt;&gt;"",J1120*$H$13/12,"")</f>
        <v/>
      </c>
    </row>
    <row r="1121" spans="2:12" x14ac:dyDescent="0.3">
      <c r="B1121" s="30" t="str">
        <f ca="1">IFERROR(IF(YEARFRAC($B$28,IF(DATE(YEAR(B1120),MONTH(B1120),15)&gt;B1120,DATE(YEAR(B1120),MONTH(B1120),15),DATE(YEAR(B1120),MONTH(B1120)+1,1)))&gt;$H$16,"",IF(DATE(YEAR(B1120),MONTH(B1120),15)&gt;B1120,DATE(YEAR(B1120),MONTH(B1120),15),DATE(YEAR(B1120),MONTH(B1120)+1,1))),"")</f>
        <v/>
      </c>
      <c r="C1121" s="33" t="str">
        <f ca="1">IF(B1121&lt;&gt;"",IF(AND(MONTH(B1121)=1,DAY(B1121)=1),C1120*(1+$H$10),C1120),"")</f>
        <v/>
      </c>
      <c r="D1121" s="33" t="str">
        <f ca="1">IF(C1121&lt;&gt;"",C1121*$H$8/24,"")</f>
        <v/>
      </c>
      <c r="E1121" s="33" t="str">
        <f ca="1">IF(D1121&lt;&gt;"",C1121*$H$9/24,"")</f>
        <v/>
      </c>
      <c r="F1121" s="33" t="str">
        <f ca="1">IF(E1121&lt;&gt;"",F1120*(1+$H$11-$H$13)^YEARFRAC(B1120,B1121,1)+D1121+E1121,"")</f>
        <v/>
      </c>
      <c r="G1121" s="33" t="str">
        <f ca="1">IF(E1121&lt;&gt;"",F1120*((1+$H$11)^YEARFRAC(B1120,B1121,1)-(1+$H$11-$H$13)^YEARFRAC(B1120,B1121,1)),"")</f>
        <v/>
      </c>
      <c r="I1121" s="30" t="str">
        <f ca="1">IFERROR(IF(YEARFRAC($I$28,DATE(YEAR(I1120),MONTH(I1120)+1,1))&gt;$H$17,"",DATE(YEAR(I1120),MONTH(I1120)+1,1)),"")</f>
        <v/>
      </c>
      <c r="J1121" s="33" t="str">
        <f ca="1">IF(I1121&lt;&gt;"",(J1120-K1120)*(1+($H$12-$H$13)/12),"")</f>
        <v/>
      </c>
      <c r="K1121" s="33" t="str">
        <f ca="1">IF(J1121&lt;&gt;"",-PMT(($H$12-$H$13)/12,12*$H$17,$J$28,0,1),"")</f>
        <v/>
      </c>
      <c r="L1121" s="33" t="str">
        <f ca="1">IF(K1121&lt;&gt;"",J1121*$H$13/12,"")</f>
        <v/>
      </c>
    </row>
    <row r="1122" spans="2:12" x14ac:dyDescent="0.3">
      <c r="B1122" s="30" t="str">
        <f ca="1">IFERROR(IF(YEARFRAC($B$28,IF(DATE(YEAR(B1121),MONTH(B1121),15)&gt;B1121,DATE(YEAR(B1121),MONTH(B1121),15),DATE(YEAR(B1121),MONTH(B1121)+1,1)))&gt;$H$16,"",IF(DATE(YEAR(B1121),MONTH(B1121),15)&gt;B1121,DATE(YEAR(B1121),MONTH(B1121),15),DATE(YEAR(B1121),MONTH(B1121)+1,1))),"")</f>
        <v/>
      </c>
      <c r="C1122" s="33" t="str">
        <f ca="1">IF(B1122&lt;&gt;"",IF(AND(MONTH(B1122)=1,DAY(B1122)=1),C1121*(1+$H$10),C1121),"")</f>
        <v/>
      </c>
      <c r="D1122" s="33" t="str">
        <f ca="1">IF(C1122&lt;&gt;"",C1122*$H$8/24,"")</f>
        <v/>
      </c>
      <c r="E1122" s="33" t="str">
        <f ca="1">IF(D1122&lt;&gt;"",C1122*$H$9/24,"")</f>
        <v/>
      </c>
      <c r="F1122" s="33" t="str">
        <f ca="1">IF(E1122&lt;&gt;"",F1121*(1+$H$11-$H$13)^YEARFRAC(B1121,B1122,1)+D1122+E1122,"")</f>
        <v/>
      </c>
      <c r="G1122" s="33" t="str">
        <f ca="1">IF(E1122&lt;&gt;"",F1121*((1+$H$11)^YEARFRAC(B1121,B1122,1)-(1+$H$11-$H$13)^YEARFRAC(B1121,B1122,1)),"")</f>
        <v/>
      </c>
      <c r="I1122" s="30" t="str">
        <f ca="1">IFERROR(IF(YEARFRAC($I$28,DATE(YEAR(I1121),MONTH(I1121)+1,1))&gt;$H$17,"",DATE(YEAR(I1121),MONTH(I1121)+1,1)),"")</f>
        <v/>
      </c>
      <c r="J1122" s="33" t="str">
        <f ca="1">IF(I1122&lt;&gt;"",(J1121-K1121)*(1+($H$12-$H$13)/12),"")</f>
        <v/>
      </c>
      <c r="K1122" s="33" t="str">
        <f ca="1">IF(J1122&lt;&gt;"",-PMT(($H$12-$H$13)/12,12*$H$17,$J$28,0,1),"")</f>
        <v/>
      </c>
      <c r="L1122" s="33" t="str">
        <f ca="1">IF(K1122&lt;&gt;"",J1122*$H$13/12,"")</f>
        <v/>
      </c>
    </row>
    <row r="1123" spans="2:12" x14ac:dyDescent="0.3">
      <c r="B1123" s="30" t="str">
        <f ca="1">IFERROR(IF(YEARFRAC($B$28,IF(DATE(YEAR(B1122),MONTH(B1122),15)&gt;B1122,DATE(YEAR(B1122),MONTH(B1122),15),DATE(YEAR(B1122),MONTH(B1122)+1,1)))&gt;$H$16,"",IF(DATE(YEAR(B1122),MONTH(B1122),15)&gt;B1122,DATE(YEAR(B1122),MONTH(B1122),15),DATE(YEAR(B1122),MONTH(B1122)+1,1))),"")</f>
        <v/>
      </c>
      <c r="C1123" s="33" t="str">
        <f ca="1">IF(B1123&lt;&gt;"",IF(AND(MONTH(B1123)=1,DAY(B1123)=1),C1122*(1+$H$10),C1122),"")</f>
        <v/>
      </c>
      <c r="D1123" s="33" t="str">
        <f ca="1">IF(C1123&lt;&gt;"",C1123*$H$8/24,"")</f>
        <v/>
      </c>
      <c r="E1123" s="33" t="str">
        <f ca="1">IF(D1123&lt;&gt;"",C1123*$H$9/24,"")</f>
        <v/>
      </c>
      <c r="F1123" s="33" t="str">
        <f ca="1">IF(E1123&lt;&gt;"",F1122*(1+$H$11-$H$13)^YEARFRAC(B1122,B1123,1)+D1123+E1123,"")</f>
        <v/>
      </c>
      <c r="G1123" s="33" t="str">
        <f ca="1">IF(E1123&lt;&gt;"",F1122*((1+$H$11)^YEARFRAC(B1122,B1123,1)-(1+$H$11-$H$13)^YEARFRAC(B1122,B1123,1)),"")</f>
        <v/>
      </c>
      <c r="I1123" s="30" t="str">
        <f ca="1">IFERROR(IF(YEARFRAC($I$28,DATE(YEAR(I1122),MONTH(I1122)+1,1))&gt;$H$17,"",DATE(YEAR(I1122),MONTH(I1122)+1,1)),"")</f>
        <v/>
      </c>
      <c r="J1123" s="33" t="str">
        <f ca="1">IF(I1123&lt;&gt;"",(J1122-K1122)*(1+($H$12-$H$13)/12),"")</f>
        <v/>
      </c>
      <c r="K1123" s="33" t="str">
        <f ca="1">IF(J1123&lt;&gt;"",-PMT(($H$12-$H$13)/12,12*$H$17,$J$28,0,1),"")</f>
        <v/>
      </c>
      <c r="L1123" s="33" t="str">
        <f ca="1">IF(K1123&lt;&gt;"",J1123*$H$13/12,"")</f>
        <v/>
      </c>
    </row>
    <row r="1124" spans="2:12" x14ac:dyDescent="0.3">
      <c r="B1124" s="30" t="str">
        <f ca="1">IFERROR(IF(YEARFRAC($B$28,IF(DATE(YEAR(B1123),MONTH(B1123),15)&gt;B1123,DATE(YEAR(B1123),MONTH(B1123),15),DATE(YEAR(B1123),MONTH(B1123)+1,1)))&gt;$H$16,"",IF(DATE(YEAR(B1123),MONTH(B1123),15)&gt;B1123,DATE(YEAR(B1123),MONTH(B1123),15),DATE(YEAR(B1123),MONTH(B1123)+1,1))),"")</f>
        <v/>
      </c>
      <c r="C1124" s="33" t="str">
        <f ca="1">IF(B1124&lt;&gt;"",IF(AND(MONTH(B1124)=1,DAY(B1124)=1),C1123*(1+$H$10),C1123),"")</f>
        <v/>
      </c>
      <c r="D1124" s="33" t="str">
        <f ca="1">IF(C1124&lt;&gt;"",C1124*$H$8/24,"")</f>
        <v/>
      </c>
      <c r="E1124" s="33" t="str">
        <f ca="1">IF(D1124&lt;&gt;"",C1124*$H$9/24,"")</f>
        <v/>
      </c>
      <c r="F1124" s="33" t="str">
        <f ca="1">IF(E1124&lt;&gt;"",F1123*(1+$H$11-$H$13)^YEARFRAC(B1123,B1124,1)+D1124+E1124,"")</f>
        <v/>
      </c>
      <c r="G1124" s="33" t="str">
        <f ca="1">IF(E1124&lt;&gt;"",F1123*((1+$H$11)^YEARFRAC(B1123,B1124,1)-(1+$H$11-$H$13)^YEARFRAC(B1123,B1124,1)),"")</f>
        <v/>
      </c>
      <c r="I1124" s="30" t="str">
        <f ca="1">IFERROR(IF(YEARFRAC($I$28,DATE(YEAR(I1123),MONTH(I1123)+1,1))&gt;$H$17,"",DATE(YEAR(I1123),MONTH(I1123)+1,1)),"")</f>
        <v/>
      </c>
      <c r="J1124" s="33" t="str">
        <f ca="1">IF(I1124&lt;&gt;"",(J1123-K1123)*(1+($H$12-$H$13)/12),"")</f>
        <v/>
      </c>
      <c r="K1124" s="33" t="str">
        <f ca="1">IF(J1124&lt;&gt;"",-PMT(($H$12-$H$13)/12,12*$H$17,$J$28,0,1),"")</f>
        <v/>
      </c>
      <c r="L1124" s="33" t="str">
        <f ca="1">IF(K1124&lt;&gt;"",J1124*$H$13/12,"")</f>
        <v/>
      </c>
    </row>
    <row r="1125" spans="2:12" x14ac:dyDescent="0.3">
      <c r="B1125" s="30" t="str">
        <f ca="1">IFERROR(IF(YEARFRAC($B$28,IF(DATE(YEAR(B1124),MONTH(B1124),15)&gt;B1124,DATE(YEAR(B1124),MONTH(B1124),15),DATE(YEAR(B1124),MONTH(B1124)+1,1)))&gt;$H$16,"",IF(DATE(YEAR(B1124),MONTH(B1124),15)&gt;B1124,DATE(YEAR(B1124),MONTH(B1124),15),DATE(YEAR(B1124),MONTH(B1124)+1,1))),"")</f>
        <v/>
      </c>
      <c r="C1125" s="33" t="str">
        <f ca="1">IF(B1125&lt;&gt;"",IF(AND(MONTH(B1125)=1,DAY(B1125)=1),C1124*(1+$H$10),C1124),"")</f>
        <v/>
      </c>
      <c r="D1125" s="33" t="str">
        <f ca="1">IF(C1125&lt;&gt;"",C1125*$H$8/24,"")</f>
        <v/>
      </c>
      <c r="E1125" s="33" t="str">
        <f ca="1">IF(D1125&lt;&gt;"",C1125*$H$9/24,"")</f>
        <v/>
      </c>
      <c r="F1125" s="33" t="str">
        <f ca="1">IF(E1125&lt;&gt;"",F1124*(1+$H$11-$H$13)^YEARFRAC(B1124,B1125,1)+D1125+E1125,"")</f>
        <v/>
      </c>
      <c r="G1125" s="33" t="str">
        <f ca="1">IF(E1125&lt;&gt;"",F1124*((1+$H$11)^YEARFRAC(B1124,B1125,1)-(1+$H$11-$H$13)^YEARFRAC(B1124,B1125,1)),"")</f>
        <v/>
      </c>
      <c r="I1125" s="30" t="str">
        <f ca="1">IFERROR(IF(YEARFRAC($I$28,DATE(YEAR(I1124),MONTH(I1124)+1,1))&gt;$H$17,"",DATE(YEAR(I1124),MONTH(I1124)+1,1)),"")</f>
        <v/>
      </c>
      <c r="J1125" s="33" t="str">
        <f ca="1">IF(I1125&lt;&gt;"",(J1124-K1124)*(1+($H$12-$H$13)/12),"")</f>
        <v/>
      </c>
      <c r="K1125" s="33" t="str">
        <f ca="1">IF(J1125&lt;&gt;"",-PMT(($H$12-$H$13)/12,12*$H$17,$J$28,0,1),"")</f>
        <v/>
      </c>
      <c r="L1125" s="33" t="str">
        <f ca="1">IF(K1125&lt;&gt;"",J1125*$H$13/12,"")</f>
        <v/>
      </c>
    </row>
    <row r="1126" spans="2:12" x14ac:dyDescent="0.3">
      <c r="B1126" s="30" t="str">
        <f ca="1">IFERROR(IF(YEARFRAC($B$28,IF(DATE(YEAR(B1125),MONTH(B1125),15)&gt;B1125,DATE(YEAR(B1125),MONTH(B1125),15),DATE(YEAR(B1125),MONTH(B1125)+1,1)))&gt;$H$16,"",IF(DATE(YEAR(B1125),MONTH(B1125),15)&gt;B1125,DATE(YEAR(B1125),MONTH(B1125),15),DATE(YEAR(B1125),MONTH(B1125)+1,1))),"")</f>
        <v/>
      </c>
      <c r="C1126" s="33" t="str">
        <f ca="1">IF(B1126&lt;&gt;"",IF(AND(MONTH(B1126)=1,DAY(B1126)=1),C1125*(1+$H$10),C1125),"")</f>
        <v/>
      </c>
      <c r="D1126" s="33" t="str">
        <f ca="1">IF(C1126&lt;&gt;"",C1126*$H$8/24,"")</f>
        <v/>
      </c>
      <c r="E1126" s="33" t="str">
        <f ca="1">IF(D1126&lt;&gt;"",C1126*$H$9/24,"")</f>
        <v/>
      </c>
      <c r="F1126" s="33" t="str">
        <f ca="1">IF(E1126&lt;&gt;"",F1125*(1+$H$11-$H$13)^YEARFRAC(B1125,B1126,1)+D1126+E1126,"")</f>
        <v/>
      </c>
      <c r="G1126" s="33" t="str">
        <f ca="1">IF(E1126&lt;&gt;"",F1125*((1+$H$11)^YEARFRAC(B1125,B1126,1)-(1+$H$11-$H$13)^YEARFRAC(B1125,B1126,1)),"")</f>
        <v/>
      </c>
      <c r="I1126" s="30" t="str">
        <f ca="1">IFERROR(IF(YEARFRAC($I$28,DATE(YEAR(I1125),MONTH(I1125)+1,1))&gt;$H$17,"",DATE(YEAR(I1125),MONTH(I1125)+1,1)),"")</f>
        <v/>
      </c>
      <c r="J1126" s="33" t="str">
        <f ca="1">IF(I1126&lt;&gt;"",(J1125-K1125)*(1+($H$12-$H$13)/12),"")</f>
        <v/>
      </c>
      <c r="K1126" s="33" t="str">
        <f ca="1">IF(J1126&lt;&gt;"",-PMT(($H$12-$H$13)/12,12*$H$17,$J$28,0,1),"")</f>
        <v/>
      </c>
      <c r="L1126" s="33" t="str">
        <f ca="1">IF(K1126&lt;&gt;"",J1126*$H$13/12,"")</f>
        <v/>
      </c>
    </row>
    <row r="1127" spans="2:12" x14ac:dyDescent="0.3">
      <c r="B1127" s="30" t="str">
        <f ca="1">IFERROR(IF(YEARFRAC($B$28,IF(DATE(YEAR(B1126),MONTH(B1126),15)&gt;B1126,DATE(YEAR(B1126),MONTH(B1126),15),DATE(YEAR(B1126),MONTH(B1126)+1,1)))&gt;$H$16,"",IF(DATE(YEAR(B1126),MONTH(B1126),15)&gt;B1126,DATE(YEAR(B1126),MONTH(B1126),15),DATE(YEAR(B1126),MONTH(B1126)+1,1))),"")</f>
        <v/>
      </c>
      <c r="C1127" s="33" t="str">
        <f ca="1">IF(B1127&lt;&gt;"",IF(AND(MONTH(B1127)=1,DAY(B1127)=1),C1126*(1+$H$10),C1126),"")</f>
        <v/>
      </c>
      <c r="D1127" s="33" t="str">
        <f ca="1">IF(C1127&lt;&gt;"",C1127*$H$8/24,"")</f>
        <v/>
      </c>
      <c r="E1127" s="33" t="str">
        <f ca="1">IF(D1127&lt;&gt;"",C1127*$H$9/24,"")</f>
        <v/>
      </c>
      <c r="F1127" s="33" t="str">
        <f ca="1">IF(E1127&lt;&gt;"",F1126*(1+$H$11-$H$13)^YEARFRAC(B1126,B1127,1)+D1127+E1127,"")</f>
        <v/>
      </c>
      <c r="G1127" s="33" t="str">
        <f ca="1">IF(E1127&lt;&gt;"",F1126*((1+$H$11)^YEARFRAC(B1126,B1127,1)-(1+$H$11-$H$13)^YEARFRAC(B1126,B1127,1)),"")</f>
        <v/>
      </c>
      <c r="I1127" s="30" t="str">
        <f ca="1">IFERROR(IF(YEARFRAC($I$28,DATE(YEAR(I1126),MONTH(I1126)+1,1))&gt;$H$17,"",DATE(YEAR(I1126),MONTH(I1126)+1,1)),"")</f>
        <v/>
      </c>
      <c r="J1127" s="33" t="str">
        <f ca="1">IF(I1127&lt;&gt;"",(J1126-K1126)*(1+($H$12-$H$13)/12),"")</f>
        <v/>
      </c>
      <c r="K1127" s="33" t="str">
        <f ca="1">IF(J1127&lt;&gt;"",-PMT(($H$12-$H$13)/12,12*$H$17,$J$28,0,1),"")</f>
        <v/>
      </c>
      <c r="L1127" s="33" t="str">
        <f ca="1">IF(K1127&lt;&gt;"",J1127*$H$13/12,"")</f>
        <v/>
      </c>
    </row>
    <row r="1128" spans="2:12" x14ac:dyDescent="0.3">
      <c r="B1128" s="30" t="str">
        <f ca="1">IFERROR(IF(YEARFRAC($B$28,IF(DATE(YEAR(B1127),MONTH(B1127),15)&gt;B1127,DATE(YEAR(B1127),MONTH(B1127),15),DATE(YEAR(B1127),MONTH(B1127)+1,1)))&gt;$H$16,"",IF(DATE(YEAR(B1127),MONTH(B1127),15)&gt;B1127,DATE(YEAR(B1127),MONTH(B1127),15),DATE(YEAR(B1127),MONTH(B1127)+1,1))),"")</f>
        <v/>
      </c>
      <c r="C1128" s="33" t="str">
        <f ca="1">IF(B1128&lt;&gt;"",IF(AND(MONTH(B1128)=1,DAY(B1128)=1),C1127*(1+$H$10),C1127),"")</f>
        <v/>
      </c>
      <c r="D1128" s="33" t="str">
        <f ca="1">IF(C1128&lt;&gt;"",C1128*$H$8/24,"")</f>
        <v/>
      </c>
      <c r="E1128" s="33" t="str">
        <f ca="1">IF(D1128&lt;&gt;"",C1128*$H$9/24,"")</f>
        <v/>
      </c>
      <c r="F1128" s="33" t="str">
        <f ca="1">IF(E1128&lt;&gt;"",F1127*(1+$H$11-$H$13)^YEARFRAC(B1127,B1128,1)+D1128+E1128,"")</f>
        <v/>
      </c>
      <c r="G1128" s="33" t="str">
        <f ca="1">IF(E1128&lt;&gt;"",F1127*((1+$H$11)^YEARFRAC(B1127,B1128,1)-(1+$H$11-$H$13)^YEARFRAC(B1127,B1128,1)),"")</f>
        <v/>
      </c>
      <c r="I1128" s="30" t="str">
        <f ca="1">IFERROR(IF(YEARFRAC($I$28,DATE(YEAR(I1127),MONTH(I1127)+1,1))&gt;$H$17,"",DATE(YEAR(I1127),MONTH(I1127)+1,1)),"")</f>
        <v/>
      </c>
      <c r="J1128" s="33" t="str">
        <f ca="1">IF(I1128&lt;&gt;"",(J1127-K1127)*(1+($H$12-$H$13)/12),"")</f>
        <v/>
      </c>
      <c r="K1128" s="33" t="str">
        <f ca="1">IF(J1128&lt;&gt;"",-PMT(($H$12-$H$13)/12,12*$H$17,$J$28,0,1),"")</f>
        <v/>
      </c>
      <c r="L1128" s="33" t="str">
        <f ca="1">IF(K1128&lt;&gt;"",J1128*$H$13/12,"")</f>
        <v/>
      </c>
    </row>
    <row r="1129" spans="2:12" x14ac:dyDescent="0.3">
      <c r="B1129" s="30" t="str">
        <f ca="1">IFERROR(IF(YEARFRAC($B$28,IF(DATE(YEAR(B1128),MONTH(B1128),15)&gt;B1128,DATE(YEAR(B1128),MONTH(B1128),15),DATE(YEAR(B1128),MONTH(B1128)+1,1)))&gt;$H$16,"",IF(DATE(YEAR(B1128),MONTH(B1128),15)&gt;B1128,DATE(YEAR(B1128),MONTH(B1128),15),DATE(YEAR(B1128),MONTH(B1128)+1,1))),"")</f>
        <v/>
      </c>
      <c r="C1129" s="33" t="str">
        <f ca="1">IF(B1129&lt;&gt;"",IF(AND(MONTH(B1129)=1,DAY(B1129)=1),C1128*(1+$H$10),C1128),"")</f>
        <v/>
      </c>
      <c r="D1129" s="33" t="str">
        <f ca="1">IF(C1129&lt;&gt;"",C1129*$H$8/24,"")</f>
        <v/>
      </c>
      <c r="E1129" s="33" t="str">
        <f ca="1">IF(D1129&lt;&gt;"",C1129*$H$9/24,"")</f>
        <v/>
      </c>
      <c r="F1129" s="33" t="str">
        <f ca="1">IF(E1129&lt;&gt;"",F1128*(1+$H$11-$H$13)^YEARFRAC(B1128,B1129,1)+D1129+E1129,"")</f>
        <v/>
      </c>
      <c r="G1129" s="33" t="str">
        <f ca="1">IF(E1129&lt;&gt;"",F1128*((1+$H$11)^YEARFRAC(B1128,B1129,1)-(1+$H$11-$H$13)^YEARFRAC(B1128,B1129,1)),"")</f>
        <v/>
      </c>
      <c r="I1129" s="30" t="str">
        <f ca="1">IFERROR(IF(YEARFRAC($I$28,DATE(YEAR(I1128),MONTH(I1128)+1,1))&gt;$H$17,"",DATE(YEAR(I1128),MONTH(I1128)+1,1)),"")</f>
        <v/>
      </c>
      <c r="J1129" s="33" t="str">
        <f ca="1">IF(I1129&lt;&gt;"",(J1128-K1128)*(1+($H$12-$H$13)/12),"")</f>
        <v/>
      </c>
      <c r="K1129" s="33" t="str">
        <f ca="1">IF(J1129&lt;&gt;"",-PMT(($H$12-$H$13)/12,12*$H$17,$J$28,0,1),"")</f>
        <v/>
      </c>
      <c r="L1129" s="33" t="str">
        <f ca="1">IF(K1129&lt;&gt;"",J1129*$H$13/12,"")</f>
        <v/>
      </c>
    </row>
    <row r="1130" spans="2:12" x14ac:dyDescent="0.3">
      <c r="B1130" s="30" t="str">
        <f ca="1">IFERROR(IF(YEARFRAC($B$28,IF(DATE(YEAR(B1129),MONTH(B1129),15)&gt;B1129,DATE(YEAR(B1129),MONTH(B1129),15),DATE(YEAR(B1129),MONTH(B1129)+1,1)))&gt;$H$16,"",IF(DATE(YEAR(B1129),MONTH(B1129),15)&gt;B1129,DATE(YEAR(B1129),MONTH(B1129),15),DATE(YEAR(B1129),MONTH(B1129)+1,1))),"")</f>
        <v/>
      </c>
      <c r="C1130" s="33" t="str">
        <f ca="1">IF(B1130&lt;&gt;"",IF(AND(MONTH(B1130)=1,DAY(B1130)=1),C1129*(1+$H$10),C1129),"")</f>
        <v/>
      </c>
      <c r="D1130" s="33" t="str">
        <f ca="1">IF(C1130&lt;&gt;"",C1130*$H$8/24,"")</f>
        <v/>
      </c>
      <c r="E1130" s="33" t="str">
        <f ca="1">IF(D1130&lt;&gt;"",C1130*$H$9/24,"")</f>
        <v/>
      </c>
      <c r="F1130" s="33" t="str">
        <f ca="1">IF(E1130&lt;&gt;"",F1129*(1+$H$11-$H$13)^YEARFRAC(B1129,B1130,1)+D1130+E1130,"")</f>
        <v/>
      </c>
      <c r="G1130" s="33" t="str">
        <f ca="1">IF(E1130&lt;&gt;"",F1129*((1+$H$11)^YEARFRAC(B1129,B1130,1)-(1+$H$11-$H$13)^YEARFRAC(B1129,B1130,1)),"")</f>
        <v/>
      </c>
      <c r="I1130" s="30" t="str">
        <f ca="1">IFERROR(IF(YEARFRAC($I$28,DATE(YEAR(I1129),MONTH(I1129)+1,1))&gt;$H$17,"",DATE(YEAR(I1129),MONTH(I1129)+1,1)),"")</f>
        <v/>
      </c>
      <c r="J1130" s="33" t="str">
        <f ca="1">IF(I1130&lt;&gt;"",(J1129-K1129)*(1+($H$12-$H$13)/12),"")</f>
        <v/>
      </c>
      <c r="K1130" s="33" t="str">
        <f ca="1">IF(J1130&lt;&gt;"",-PMT(($H$12-$H$13)/12,12*$H$17,$J$28,0,1),"")</f>
        <v/>
      </c>
      <c r="L1130" s="33" t="str">
        <f ca="1">IF(K1130&lt;&gt;"",J1130*$H$13/12,"")</f>
        <v/>
      </c>
    </row>
    <row r="1131" spans="2:12" x14ac:dyDescent="0.3">
      <c r="B1131" s="30" t="str">
        <f ca="1">IFERROR(IF(YEARFRAC($B$28,IF(DATE(YEAR(B1130),MONTH(B1130),15)&gt;B1130,DATE(YEAR(B1130),MONTH(B1130),15),DATE(YEAR(B1130),MONTH(B1130)+1,1)))&gt;$H$16,"",IF(DATE(YEAR(B1130),MONTH(B1130),15)&gt;B1130,DATE(YEAR(B1130),MONTH(B1130),15),DATE(YEAR(B1130),MONTH(B1130)+1,1))),"")</f>
        <v/>
      </c>
      <c r="C1131" s="33" t="str">
        <f ca="1">IF(B1131&lt;&gt;"",IF(AND(MONTH(B1131)=1,DAY(B1131)=1),C1130*(1+$H$10),C1130),"")</f>
        <v/>
      </c>
      <c r="D1131" s="33" t="str">
        <f ca="1">IF(C1131&lt;&gt;"",C1131*$H$8/24,"")</f>
        <v/>
      </c>
      <c r="E1131" s="33" t="str">
        <f ca="1">IF(D1131&lt;&gt;"",C1131*$H$9/24,"")</f>
        <v/>
      </c>
      <c r="F1131" s="33" t="str">
        <f ca="1">IF(E1131&lt;&gt;"",F1130*(1+$H$11-$H$13)^YEARFRAC(B1130,B1131,1)+D1131+E1131,"")</f>
        <v/>
      </c>
      <c r="G1131" s="33" t="str">
        <f ca="1">IF(E1131&lt;&gt;"",F1130*((1+$H$11)^YEARFRAC(B1130,B1131,1)-(1+$H$11-$H$13)^YEARFRAC(B1130,B1131,1)),"")</f>
        <v/>
      </c>
      <c r="I1131" s="30" t="str">
        <f ca="1">IFERROR(IF(YEARFRAC($I$28,DATE(YEAR(I1130),MONTH(I1130)+1,1))&gt;$H$17,"",DATE(YEAR(I1130),MONTH(I1130)+1,1)),"")</f>
        <v/>
      </c>
      <c r="J1131" s="33" t="str">
        <f ca="1">IF(I1131&lt;&gt;"",(J1130-K1130)*(1+($H$12-$H$13)/12),"")</f>
        <v/>
      </c>
      <c r="K1131" s="33" t="str">
        <f ca="1">IF(J1131&lt;&gt;"",-PMT(($H$12-$H$13)/12,12*$H$17,$J$28,0,1),"")</f>
        <v/>
      </c>
      <c r="L1131" s="33" t="str">
        <f ca="1">IF(K1131&lt;&gt;"",J1131*$H$13/12,"")</f>
        <v/>
      </c>
    </row>
    <row r="1132" spans="2:12" x14ac:dyDescent="0.3">
      <c r="B1132" s="30" t="str">
        <f ca="1">IFERROR(IF(YEARFRAC($B$28,IF(DATE(YEAR(B1131),MONTH(B1131),15)&gt;B1131,DATE(YEAR(B1131),MONTH(B1131),15),DATE(YEAR(B1131),MONTH(B1131)+1,1)))&gt;$H$16,"",IF(DATE(YEAR(B1131),MONTH(B1131),15)&gt;B1131,DATE(YEAR(B1131),MONTH(B1131),15),DATE(YEAR(B1131),MONTH(B1131)+1,1))),"")</f>
        <v/>
      </c>
      <c r="C1132" s="33" t="str">
        <f ca="1">IF(B1132&lt;&gt;"",IF(AND(MONTH(B1132)=1,DAY(B1132)=1),C1131*(1+$H$10),C1131),"")</f>
        <v/>
      </c>
      <c r="D1132" s="33" t="str">
        <f ca="1">IF(C1132&lt;&gt;"",C1132*$H$8/24,"")</f>
        <v/>
      </c>
      <c r="E1132" s="33" t="str">
        <f ca="1">IF(D1132&lt;&gt;"",C1132*$H$9/24,"")</f>
        <v/>
      </c>
      <c r="F1132" s="33" t="str">
        <f ca="1">IF(E1132&lt;&gt;"",F1131*(1+$H$11-$H$13)^YEARFRAC(B1131,B1132,1)+D1132+E1132,"")</f>
        <v/>
      </c>
      <c r="G1132" s="33" t="str">
        <f ca="1">IF(E1132&lt;&gt;"",F1131*((1+$H$11)^YEARFRAC(B1131,B1132,1)-(1+$H$11-$H$13)^YEARFRAC(B1131,B1132,1)),"")</f>
        <v/>
      </c>
      <c r="I1132" s="30" t="str">
        <f ca="1">IFERROR(IF(YEARFRAC($I$28,DATE(YEAR(I1131),MONTH(I1131)+1,1))&gt;$H$17,"",DATE(YEAR(I1131),MONTH(I1131)+1,1)),"")</f>
        <v/>
      </c>
      <c r="J1132" s="33" t="str">
        <f ca="1">IF(I1132&lt;&gt;"",(J1131-K1131)*(1+($H$12-$H$13)/12),"")</f>
        <v/>
      </c>
      <c r="K1132" s="33" t="str">
        <f ca="1">IF(J1132&lt;&gt;"",-PMT(($H$12-$H$13)/12,12*$H$17,$J$28,0,1),"")</f>
        <v/>
      </c>
      <c r="L1132" s="33" t="str">
        <f ca="1">IF(K1132&lt;&gt;"",J1132*$H$13/12,"")</f>
        <v/>
      </c>
    </row>
    <row r="1133" spans="2:12" x14ac:dyDescent="0.3">
      <c r="B1133" s="30" t="str">
        <f ca="1">IFERROR(IF(YEARFRAC($B$28,IF(DATE(YEAR(B1132),MONTH(B1132),15)&gt;B1132,DATE(YEAR(B1132),MONTH(B1132),15),DATE(YEAR(B1132),MONTH(B1132)+1,1)))&gt;$H$16,"",IF(DATE(YEAR(B1132),MONTH(B1132),15)&gt;B1132,DATE(YEAR(B1132),MONTH(B1132),15),DATE(YEAR(B1132),MONTH(B1132)+1,1))),"")</f>
        <v/>
      </c>
      <c r="C1133" s="33" t="str">
        <f ca="1">IF(B1133&lt;&gt;"",IF(AND(MONTH(B1133)=1,DAY(B1133)=1),C1132*(1+$H$10),C1132),"")</f>
        <v/>
      </c>
      <c r="D1133" s="33" t="str">
        <f ca="1">IF(C1133&lt;&gt;"",C1133*$H$8/24,"")</f>
        <v/>
      </c>
      <c r="E1133" s="33" t="str">
        <f ca="1">IF(D1133&lt;&gt;"",C1133*$H$9/24,"")</f>
        <v/>
      </c>
      <c r="F1133" s="33" t="str">
        <f ca="1">IF(E1133&lt;&gt;"",F1132*(1+$H$11-$H$13)^YEARFRAC(B1132,B1133,1)+D1133+E1133,"")</f>
        <v/>
      </c>
      <c r="G1133" s="33" t="str">
        <f ca="1">IF(E1133&lt;&gt;"",F1132*((1+$H$11)^YEARFRAC(B1132,B1133,1)-(1+$H$11-$H$13)^YEARFRAC(B1132,B1133,1)),"")</f>
        <v/>
      </c>
      <c r="I1133" s="30" t="str">
        <f ca="1">IFERROR(IF(YEARFRAC($I$28,DATE(YEAR(I1132),MONTH(I1132)+1,1))&gt;$H$17,"",DATE(YEAR(I1132),MONTH(I1132)+1,1)),"")</f>
        <v/>
      </c>
      <c r="J1133" s="33" t="str">
        <f ca="1">IF(I1133&lt;&gt;"",(J1132-K1132)*(1+($H$12-$H$13)/12),"")</f>
        <v/>
      </c>
      <c r="K1133" s="33" t="str">
        <f ca="1">IF(J1133&lt;&gt;"",-PMT(($H$12-$H$13)/12,12*$H$17,$J$28,0,1),"")</f>
        <v/>
      </c>
      <c r="L1133" s="33" t="str">
        <f ca="1">IF(K1133&lt;&gt;"",J1133*$H$13/12,"")</f>
        <v/>
      </c>
    </row>
    <row r="1134" spans="2:12" x14ac:dyDescent="0.3">
      <c r="B1134" s="30" t="str">
        <f ca="1">IFERROR(IF(YEARFRAC($B$28,IF(DATE(YEAR(B1133),MONTH(B1133),15)&gt;B1133,DATE(YEAR(B1133),MONTH(B1133),15),DATE(YEAR(B1133),MONTH(B1133)+1,1)))&gt;$H$16,"",IF(DATE(YEAR(B1133),MONTH(B1133),15)&gt;B1133,DATE(YEAR(B1133),MONTH(B1133),15),DATE(YEAR(B1133),MONTH(B1133)+1,1))),"")</f>
        <v/>
      </c>
      <c r="C1134" s="33" t="str">
        <f ca="1">IF(B1134&lt;&gt;"",IF(AND(MONTH(B1134)=1,DAY(B1134)=1),C1133*(1+$H$10),C1133),"")</f>
        <v/>
      </c>
      <c r="D1134" s="33" t="str">
        <f ca="1">IF(C1134&lt;&gt;"",C1134*$H$8/24,"")</f>
        <v/>
      </c>
      <c r="E1134" s="33" t="str">
        <f ca="1">IF(D1134&lt;&gt;"",C1134*$H$9/24,"")</f>
        <v/>
      </c>
      <c r="F1134" s="33" t="str">
        <f ca="1">IF(E1134&lt;&gt;"",F1133*(1+$H$11-$H$13)^YEARFRAC(B1133,B1134,1)+D1134+E1134,"")</f>
        <v/>
      </c>
      <c r="G1134" s="33" t="str">
        <f ca="1">IF(E1134&lt;&gt;"",F1133*((1+$H$11)^YEARFRAC(B1133,B1134,1)-(1+$H$11-$H$13)^YEARFRAC(B1133,B1134,1)),"")</f>
        <v/>
      </c>
      <c r="I1134" s="30" t="str">
        <f ca="1">IFERROR(IF(YEARFRAC($I$28,DATE(YEAR(I1133),MONTH(I1133)+1,1))&gt;$H$17,"",DATE(YEAR(I1133),MONTH(I1133)+1,1)),"")</f>
        <v/>
      </c>
      <c r="J1134" s="33" t="str">
        <f ca="1">IF(I1134&lt;&gt;"",(J1133-K1133)*(1+($H$12-$H$13)/12),"")</f>
        <v/>
      </c>
      <c r="K1134" s="33" t="str">
        <f ca="1">IF(J1134&lt;&gt;"",-PMT(($H$12-$H$13)/12,12*$H$17,$J$28,0,1),"")</f>
        <v/>
      </c>
      <c r="L1134" s="33" t="str">
        <f ca="1">IF(K1134&lt;&gt;"",J1134*$H$13/12,"")</f>
        <v/>
      </c>
    </row>
    <row r="1135" spans="2:12" x14ac:dyDescent="0.3">
      <c r="B1135" s="30" t="str">
        <f ca="1">IFERROR(IF(YEARFRAC($B$28,IF(DATE(YEAR(B1134),MONTH(B1134),15)&gt;B1134,DATE(YEAR(B1134),MONTH(B1134),15),DATE(YEAR(B1134),MONTH(B1134)+1,1)))&gt;$H$16,"",IF(DATE(YEAR(B1134),MONTH(B1134),15)&gt;B1134,DATE(YEAR(B1134),MONTH(B1134),15),DATE(YEAR(B1134),MONTH(B1134)+1,1))),"")</f>
        <v/>
      </c>
      <c r="C1135" s="33" t="str">
        <f ca="1">IF(B1135&lt;&gt;"",IF(AND(MONTH(B1135)=1,DAY(B1135)=1),C1134*(1+$H$10),C1134),"")</f>
        <v/>
      </c>
      <c r="D1135" s="33" t="str">
        <f ca="1">IF(C1135&lt;&gt;"",C1135*$H$8/24,"")</f>
        <v/>
      </c>
      <c r="E1135" s="33" t="str">
        <f ca="1">IF(D1135&lt;&gt;"",C1135*$H$9/24,"")</f>
        <v/>
      </c>
      <c r="F1135" s="33" t="str">
        <f ca="1">IF(E1135&lt;&gt;"",F1134*(1+$H$11-$H$13)^YEARFRAC(B1134,B1135,1)+D1135+E1135,"")</f>
        <v/>
      </c>
      <c r="G1135" s="33" t="str">
        <f ca="1">IF(E1135&lt;&gt;"",F1134*((1+$H$11)^YEARFRAC(B1134,B1135,1)-(1+$H$11-$H$13)^YEARFRAC(B1134,B1135,1)),"")</f>
        <v/>
      </c>
      <c r="I1135" s="30" t="str">
        <f ca="1">IFERROR(IF(YEARFRAC($I$28,DATE(YEAR(I1134),MONTH(I1134)+1,1))&gt;$H$17,"",DATE(YEAR(I1134),MONTH(I1134)+1,1)),"")</f>
        <v/>
      </c>
      <c r="J1135" s="33" t="str">
        <f ca="1">IF(I1135&lt;&gt;"",(J1134-K1134)*(1+($H$12-$H$13)/12),"")</f>
        <v/>
      </c>
      <c r="K1135" s="33" t="str">
        <f ca="1">IF(J1135&lt;&gt;"",-PMT(($H$12-$H$13)/12,12*$H$17,$J$28,0,1),"")</f>
        <v/>
      </c>
      <c r="L1135" s="33" t="str">
        <f ca="1">IF(K1135&lt;&gt;"",J1135*$H$13/12,"")</f>
        <v/>
      </c>
    </row>
    <row r="1136" spans="2:12" x14ac:dyDescent="0.3">
      <c r="B1136" s="30" t="str">
        <f ca="1">IFERROR(IF(YEARFRAC($B$28,IF(DATE(YEAR(B1135),MONTH(B1135),15)&gt;B1135,DATE(YEAR(B1135),MONTH(B1135),15),DATE(YEAR(B1135),MONTH(B1135)+1,1)))&gt;$H$16,"",IF(DATE(YEAR(B1135),MONTH(B1135),15)&gt;B1135,DATE(YEAR(B1135),MONTH(B1135),15),DATE(YEAR(B1135),MONTH(B1135)+1,1))),"")</f>
        <v/>
      </c>
      <c r="C1136" s="33" t="str">
        <f ca="1">IF(B1136&lt;&gt;"",IF(AND(MONTH(B1136)=1,DAY(B1136)=1),C1135*(1+$H$10),C1135),"")</f>
        <v/>
      </c>
      <c r="D1136" s="33" t="str">
        <f ca="1">IF(C1136&lt;&gt;"",C1136*$H$8/24,"")</f>
        <v/>
      </c>
      <c r="E1136" s="33" t="str">
        <f ca="1">IF(D1136&lt;&gt;"",C1136*$H$9/24,"")</f>
        <v/>
      </c>
      <c r="F1136" s="33" t="str">
        <f ca="1">IF(E1136&lt;&gt;"",F1135*(1+$H$11-$H$13)^YEARFRAC(B1135,B1136,1)+D1136+E1136,"")</f>
        <v/>
      </c>
      <c r="G1136" s="33" t="str">
        <f ca="1">IF(E1136&lt;&gt;"",F1135*((1+$H$11)^YEARFRAC(B1135,B1136,1)-(1+$H$11-$H$13)^YEARFRAC(B1135,B1136,1)),"")</f>
        <v/>
      </c>
      <c r="I1136" s="30" t="str">
        <f ca="1">IFERROR(IF(YEARFRAC($I$28,DATE(YEAR(I1135),MONTH(I1135)+1,1))&gt;$H$17,"",DATE(YEAR(I1135),MONTH(I1135)+1,1)),"")</f>
        <v/>
      </c>
      <c r="J1136" s="33" t="str">
        <f ca="1">IF(I1136&lt;&gt;"",(J1135-K1135)*(1+($H$12-$H$13)/12),"")</f>
        <v/>
      </c>
      <c r="K1136" s="33" t="str">
        <f ca="1">IF(J1136&lt;&gt;"",-PMT(($H$12-$H$13)/12,12*$H$17,$J$28,0,1),"")</f>
        <v/>
      </c>
      <c r="L1136" s="33" t="str">
        <f ca="1">IF(K1136&lt;&gt;"",J1136*$H$13/12,"")</f>
        <v/>
      </c>
    </row>
    <row r="1137" spans="2:12" x14ac:dyDescent="0.3">
      <c r="B1137" s="30" t="str">
        <f ca="1">IFERROR(IF(YEARFRAC($B$28,IF(DATE(YEAR(B1136),MONTH(B1136),15)&gt;B1136,DATE(YEAR(B1136),MONTH(B1136),15),DATE(YEAR(B1136),MONTH(B1136)+1,1)))&gt;$H$16,"",IF(DATE(YEAR(B1136),MONTH(B1136),15)&gt;B1136,DATE(YEAR(B1136),MONTH(B1136),15),DATE(YEAR(B1136),MONTH(B1136)+1,1))),"")</f>
        <v/>
      </c>
      <c r="C1137" s="33" t="str">
        <f ca="1">IF(B1137&lt;&gt;"",IF(AND(MONTH(B1137)=1,DAY(B1137)=1),C1136*(1+$H$10),C1136),"")</f>
        <v/>
      </c>
      <c r="D1137" s="33" t="str">
        <f ca="1">IF(C1137&lt;&gt;"",C1137*$H$8/24,"")</f>
        <v/>
      </c>
      <c r="E1137" s="33" t="str">
        <f ca="1">IF(D1137&lt;&gt;"",C1137*$H$9/24,"")</f>
        <v/>
      </c>
      <c r="F1137" s="33" t="str">
        <f ca="1">IF(E1137&lt;&gt;"",F1136*(1+$H$11-$H$13)^YEARFRAC(B1136,B1137,1)+D1137+E1137,"")</f>
        <v/>
      </c>
      <c r="G1137" s="33" t="str">
        <f ca="1">IF(E1137&lt;&gt;"",F1136*((1+$H$11)^YEARFRAC(B1136,B1137,1)-(1+$H$11-$H$13)^YEARFRAC(B1136,B1137,1)),"")</f>
        <v/>
      </c>
      <c r="I1137" s="30" t="str">
        <f ca="1">IFERROR(IF(YEARFRAC($I$28,DATE(YEAR(I1136),MONTH(I1136)+1,1))&gt;$H$17,"",DATE(YEAR(I1136),MONTH(I1136)+1,1)),"")</f>
        <v/>
      </c>
      <c r="J1137" s="33" t="str">
        <f ca="1">IF(I1137&lt;&gt;"",(J1136-K1136)*(1+($H$12-$H$13)/12),"")</f>
        <v/>
      </c>
      <c r="K1137" s="33" t="str">
        <f ca="1">IF(J1137&lt;&gt;"",-PMT(($H$12-$H$13)/12,12*$H$17,$J$28,0,1),"")</f>
        <v/>
      </c>
      <c r="L1137" s="33" t="str">
        <f ca="1">IF(K1137&lt;&gt;"",J1137*$H$13/12,"")</f>
        <v/>
      </c>
    </row>
    <row r="1138" spans="2:12" x14ac:dyDescent="0.3">
      <c r="B1138" s="30" t="str">
        <f ca="1">IFERROR(IF(YEARFRAC($B$28,IF(DATE(YEAR(B1137),MONTH(B1137),15)&gt;B1137,DATE(YEAR(B1137),MONTH(B1137),15),DATE(YEAR(B1137),MONTH(B1137)+1,1)))&gt;$H$16,"",IF(DATE(YEAR(B1137),MONTH(B1137),15)&gt;B1137,DATE(YEAR(B1137),MONTH(B1137),15),DATE(YEAR(B1137),MONTH(B1137)+1,1))),"")</f>
        <v/>
      </c>
      <c r="C1138" s="33" t="str">
        <f ca="1">IF(B1138&lt;&gt;"",IF(AND(MONTH(B1138)=1,DAY(B1138)=1),C1137*(1+$H$10),C1137),"")</f>
        <v/>
      </c>
      <c r="D1138" s="33" t="str">
        <f ca="1">IF(C1138&lt;&gt;"",C1138*$H$8/24,"")</f>
        <v/>
      </c>
      <c r="E1138" s="33" t="str">
        <f ca="1">IF(D1138&lt;&gt;"",C1138*$H$9/24,"")</f>
        <v/>
      </c>
      <c r="F1138" s="33" t="str">
        <f ca="1">IF(E1138&lt;&gt;"",F1137*(1+$H$11-$H$13)^YEARFRAC(B1137,B1138,1)+D1138+E1138,"")</f>
        <v/>
      </c>
      <c r="G1138" s="33" t="str">
        <f ca="1">IF(E1138&lt;&gt;"",F1137*((1+$H$11)^YEARFRAC(B1137,B1138,1)-(1+$H$11-$H$13)^YEARFRAC(B1137,B1138,1)),"")</f>
        <v/>
      </c>
      <c r="I1138" s="30" t="str">
        <f ca="1">IFERROR(IF(YEARFRAC($I$28,DATE(YEAR(I1137),MONTH(I1137)+1,1))&gt;$H$17,"",DATE(YEAR(I1137),MONTH(I1137)+1,1)),"")</f>
        <v/>
      </c>
      <c r="J1138" s="33" t="str">
        <f ca="1">IF(I1138&lt;&gt;"",(J1137-K1137)*(1+($H$12-$H$13)/12),"")</f>
        <v/>
      </c>
      <c r="K1138" s="33" t="str">
        <f ca="1">IF(J1138&lt;&gt;"",-PMT(($H$12-$H$13)/12,12*$H$17,$J$28,0,1),"")</f>
        <v/>
      </c>
      <c r="L1138" s="33" t="str">
        <f ca="1">IF(K1138&lt;&gt;"",J1138*$H$13/12,"")</f>
        <v/>
      </c>
    </row>
    <row r="1139" spans="2:12" x14ac:dyDescent="0.3">
      <c r="B1139" s="30" t="str">
        <f ca="1">IFERROR(IF(YEARFRAC($B$28,IF(DATE(YEAR(B1138),MONTH(B1138),15)&gt;B1138,DATE(YEAR(B1138),MONTH(B1138),15),DATE(YEAR(B1138),MONTH(B1138)+1,1)))&gt;$H$16,"",IF(DATE(YEAR(B1138),MONTH(B1138),15)&gt;B1138,DATE(YEAR(B1138),MONTH(B1138),15),DATE(YEAR(B1138),MONTH(B1138)+1,1))),"")</f>
        <v/>
      </c>
      <c r="C1139" s="33" t="str">
        <f ca="1">IF(B1139&lt;&gt;"",IF(AND(MONTH(B1139)=1,DAY(B1139)=1),C1138*(1+$H$10),C1138),"")</f>
        <v/>
      </c>
      <c r="D1139" s="33" t="str">
        <f ca="1">IF(C1139&lt;&gt;"",C1139*$H$8/24,"")</f>
        <v/>
      </c>
      <c r="E1139" s="33" t="str">
        <f ca="1">IF(D1139&lt;&gt;"",C1139*$H$9/24,"")</f>
        <v/>
      </c>
      <c r="F1139" s="33" t="str">
        <f ca="1">IF(E1139&lt;&gt;"",F1138*(1+$H$11-$H$13)^YEARFRAC(B1138,B1139,1)+D1139+E1139,"")</f>
        <v/>
      </c>
      <c r="G1139" s="33" t="str">
        <f ca="1">IF(E1139&lt;&gt;"",F1138*((1+$H$11)^YEARFRAC(B1138,B1139,1)-(1+$H$11-$H$13)^YEARFRAC(B1138,B1139,1)),"")</f>
        <v/>
      </c>
      <c r="I1139" s="30" t="str">
        <f ca="1">IFERROR(IF(YEARFRAC($I$28,DATE(YEAR(I1138),MONTH(I1138)+1,1))&gt;$H$17,"",DATE(YEAR(I1138),MONTH(I1138)+1,1)),"")</f>
        <v/>
      </c>
      <c r="J1139" s="33" t="str">
        <f ca="1">IF(I1139&lt;&gt;"",(J1138-K1138)*(1+($H$12-$H$13)/12),"")</f>
        <v/>
      </c>
      <c r="K1139" s="33" t="str">
        <f ca="1">IF(J1139&lt;&gt;"",-PMT(($H$12-$H$13)/12,12*$H$17,$J$28,0,1),"")</f>
        <v/>
      </c>
      <c r="L1139" s="33" t="str">
        <f ca="1">IF(K1139&lt;&gt;"",J1139*$H$13/12,"")</f>
        <v/>
      </c>
    </row>
    <row r="1140" spans="2:12" x14ac:dyDescent="0.3">
      <c r="B1140" s="30" t="str">
        <f ca="1">IFERROR(IF(YEARFRAC($B$28,IF(DATE(YEAR(B1139),MONTH(B1139),15)&gt;B1139,DATE(YEAR(B1139),MONTH(B1139),15),DATE(YEAR(B1139),MONTH(B1139)+1,1)))&gt;$H$16,"",IF(DATE(YEAR(B1139),MONTH(B1139),15)&gt;B1139,DATE(YEAR(B1139),MONTH(B1139),15),DATE(YEAR(B1139),MONTH(B1139)+1,1))),"")</f>
        <v/>
      </c>
      <c r="C1140" s="33" t="str">
        <f ca="1">IF(B1140&lt;&gt;"",IF(AND(MONTH(B1140)=1,DAY(B1140)=1),C1139*(1+$H$10),C1139),"")</f>
        <v/>
      </c>
      <c r="D1140" s="33" t="str">
        <f ca="1">IF(C1140&lt;&gt;"",C1140*$H$8/24,"")</f>
        <v/>
      </c>
      <c r="E1140" s="33" t="str">
        <f ca="1">IF(D1140&lt;&gt;"",C1140*$H$9/24,"")</f>
        <v/>
      </c>
      <c r="F1140" s="33" t="str">
        <f ca="1">IF(E1140&lt;&gt;"",F1139*(1+$H$11-$H$13)^YEARFRAC(B1139,B1140,1)+D1140+E1140,"")</f>
        <v/>
      </c>
      <c r="G1140" s="33" t="str">
        <f ca="1">IF(E1140&lt;&gt;"",F1139*((1+$H$11)^YEARFRAC(B1139,B1140,1)-(1+$H$11-$H$13)^YEARFRAC(B1139,B1140,1)),"")</f>
        <v/>
      </c>
      <c r="I1140" s="30" t="str">
        <f ca="1">IFERROR(IF(YEARFRAC($I$28,DATE(YEAR(I1139),MONTH(I1139)+1,1))&gt;$H$17,"",DATE(YEAR(I1139),MONTH(I1139)+1,1)),"")</f>
        <v/>
      </c>
      <c r="J1140" s="33" t="str">
        <f ca="1">IF(I1140&lt;&gt;"",(J1139-K1139)*(1+($H$12-$H$13)/12),"")</f>
        <v/>
      </c>
      <c r="K1140" s="33" t="str">
        <f ca="1">IF(J1140&lt;&gt;"",-PMT(($H$12-$H$13)/12,12*$H$17,$J$28,0,1),"")</f>
        <v/>
      </c>
      <c r="L1140" s="33" t="str">
        <f ca="1">IF(K1140&lt;&gt;"",J1140*$H$13/12,"")</f>
        <v/>
      </c>
    </row>
    <row r="1141" spans="2:12" x14ac:dyDescent="0.3">
      <c r="B1141" s="30" t="str">
        <f ca="1">IFERROR(IF(YEARFRAC($B$28,IF(DATE(YEAR(B1140),MONTH(B1140),15)&gt;B1140,DATE(YEAR(B1140),MONTH(B1140),15),DATE(YEAR(B1140),MONTH(B1140)+1,1)))&gt;$H$16,"",IF(DATE(YEAR(B1140),MONTH(B1140),15)&gt;B1140,DATE(YEAR(B1140),MONTH(B1140),15),DATE(YEAR(B1140),MONTH(B1140)+1,1))),"")</f>
        <v/>
      </c>
      <c r="C1141" s="33" t="str">
        <f ca="1">IF(B1141&lt;&gt;"",IF(AND(MONTH(B1141)=1,DAY(B1141)=1),C1140*(1+$H$10),C1140),"")</f>
        <v/>
      </c>
      <c r="D1141" s="33" t="str">
        <f ca="1">IF(C1141&lt;&gt;"",C1141*$H$8/24,"")</f>
        <v/>
      </c>
      <c r="E1141" s="33" t="str">
        <f ca="1">IF(D1141&lt;&gt;"",C1141*$H$9/24,"")</f>
        <v/>
      </c>
      <c r="F1141" s="33" t="str">
        <f ca="1">IF(E1141&lt;&gt;"",F1140*(1+$H$11-$H$13)^YEARFRAC(B1140,B1141,1)+D1141+E1141,"")</f>
        <v/>
      </c>
      <c r="G1141" s="33" t="str">
        <f ca="1">IF(E1141&lt;&gt;"",F1140*((1+$H$11)^YEARFRAC(B1140,B1141,1)-(1+$H$11-$H$13)^YEARFRAC(B1140,B1141,1)),"")</f>
        <v/>
      </c>
      <c r="I1141" s="30" t="str">
        <f ca="1">IFERROR(IF(YEARFRAC($I$28,DATE(YEAR(I1140),MONTH(I1140)+1,1))&gt;$H$17,"",DATE(YEAR(I1140),MONTH(I1140)+1,1)),"")</f>
        <v/>
      </c>
      <c r="J1141" s="33" t="str">
        <f ca="1">IF(I1141&lt;&gt;"",(J1140-K1140)*(1+($H$12-$H$13)/12),"")</f>
        <v/>
      </c>
      <c r="K1141" s="33" t="str">
        <f ca="1">IF(J1141&lt;&gt;"",-PMT(($H$12-$H$13)/12,12*$H$17,$J$28,0,1),"")</f>
        <v/>
      </c>
      <c r="L1141" s="33" t="str">
        <f ca="1">IF(K1141&lt;&gt;"",J1141*$H$13/12,"")</f>
        <v/>
      </c>
    </row>
    <row r="1142" spans="2:12" x14ac:dyDescent="0.3">
      <c r="B1142" s="30" t="str">
        <f ca="1">IFERROR(IF(YEARFRAC($B$28,IF(DATE(YEAR(B1141),MONTH(B1141),15)&gt;B1141,DATE(YEAR(B1141),MONTH(B1141),15),DATE(YEAR(B1141),MONTH(B1141)+1,1)))&gt;$H$16,"",IF(DATE(YEAR(B1141),MONTH(B1141),15)&gt;B1141,DATE(YEAR(B1141),MONTH(B1141),15),DATE(YEAR(B1141),MONTH(B1141)+1,1))),"")</f>
        <v/>
      </c>
      <c r="C1142" s="33" t="str">
        <f ca="1">IF(B1142&lt;&gt;"",IF(AND(MONTH(B1142)=1,DAY(B1142)=1),C1141*(1+$H$10),C1141),"")</f>
        <v/>
      </c>
      <c r="D1142" s="33" t="str">
        <f ca="1">IF(C1142&lt;&gt;"",C1142*$H$8/24,"")</f>
        <v/>
      </c>
      <c r="E1142" s="33" t="str">
        <f ca="1">IF(D1142&lt;&gt;"",C1142*$H$9/24,"")</f>
        <v/>
      </c>
      <c r="F1142" s="33" t="str">
        <f ca="1">IF(E1142&lt;&gt;"",F1141*(1+$H$11-$H$13)^YEARFRAC(B1141,B1142,1)+D1142+E1142,"")</f>
        <v/>
      </c>
      <c r="G1142" s="33" t="str">
        <f ca="1">IF(E1142&lt;&gt;"",F1141*((1+$H$11)^YEARFRAC(B1141,B1142,1)-(1+$H$11-$H$13)^YEARFRAC(B1141,B1142,1)),"")</f>
        <v/>
      </c>
      <c r="I1142" s="30" t="str">
        <f ca="1">IFERROR(IF(YEARFRAC($I$28,DATE(YEAR(I1141),MONTH(I1141)+1,1))&gt;$H$17,"",DATE(YEAR(I1141),MONTH(I1141)+1,1)),"")</f>
        <v/>
      </c>
      <c r="J1142" s="33" t="str">
        <f ca="1">IF(I1142&lt;&gt;"",(J1141-K1141)*(1+($H$12-$H$13)/12),"")</f>
        <v/>
      </c>
      <c r="K1142" s="33" t="str">
        <f ca="1">IF(J1142&lt;&gt;"",-PMT(($H$12-$H$13)/12,12*$H$17,$J$28,0,1),"")</f>
        <v/>
      </c>
      <c r="L1142" s="33" t="str">
        <f ca="1">IF(K1142&lt;&gt;"",J1142*$H$13/12,"")</f>
        <v/>
      </c>
    </row>
    <row r="1143" spans="2:12" x14ac:dyDescent="0.3">
      <c r="B1143" s="30" t="str">
        <f ca="1">IFERROR(IF(YEARFRAC($B$28,IF(DATE(YEAR(B1142),MONTH(B1142),15)&gt;B1142,DATE(YEAR(B1142),MONTH(B1142),15),DATE(YEAR(B1142),MONTH(B1142)+1,1)))&gt;$H$16,"",IF(DATE(YEAR(B1142),MONTH(B1142),15)&gt;B1142,DATE(YEAR(B1142),MONTH(B1142),15),DATE(YEAR(B1142),MONTH(B1142)+1,1))),"")</f>
        <v/>
      </c>
      <c r="C1143" s="33" t="str">
        <f ca="1">IF(B1143&lt;&gt;"",IF(AND(MONTH(B1143)=1,DAY(B1143)=1),C1142*(1+$H$10),C1142),"")</f>
        <v/>
      </c>
      <c r="D1143" s="33" t="str">
        <f ca="1">IF(C1143&lt;&gt;"",C1143*$H$8/24,"")</f>
        <v/>
      </c>
      <c r="E1143" s="33" t="str">
        <f ca="1">IF(D1143&lt;&gt;"",C1143*$H$9/24,"")</f>
        <v/>
      </c>
      <c r="F1143" s="33" t="str">
        <f ca="1">IF(E1143&lt;&gt;"",F1142*(1+$H$11-$H$13)^YEARFRAC(B1142,B1143,1)+D1143+E1143,"")</f>
        <v/>
      </c>
      <c r="G1143" s="33" t="str">
        <f ca="1">IF(E1143&lt;&gt;"",F1142*((1+$H$11)^YEARFRAC(B1142,B1143,1)-(1+$H$11-$H$13)^YEARFRAC(B1142,B1143,1)),"")</f>
        <v/>
      </c>
      <c r="I1143" s="30" t="str">
        <f ca="1">IFERROR(IF(YEARFRAC($I$28,DATE(YEAR(I1142),MONTH(I1142)+1,1))&gt;$H$17,"",DATE(YEAR(I1142),MONTH(I1142)+1,1)),"")</f>
        <v/>
      </c>
      <c r="J1143" s="33" t="str">
        <f ca="1">IF(I1143&lt;&gt;"",(J1142-K1142)*(1+($H$12-$H$13)/12),"")</f>
        <v/>
      </c>
      <c r="K1143" s="33" t="str">
        <f ca="1">IF(J1143&lt;&gt;"",-PMT(($H$12-$H$13)/12,12*$H$17,$J$28,0,1),"")</f>
        <v/>
      </c>
      <c r="L1143" s="33" t="str">
        <f ca="1">IF(K1143&lt;&gt;"",J1143*$H$13/12,"")</f>
        <v/>
      </c>
    </row>
    <row r="1144" spans="2:12" x14ac:dyDescent="0.3">
      <c r="B1144" s="30" t="str">
        <f ca="1">IFERROR(IF(YEARFRAC($B$28,IF(DATE(YEAR(B1143),MONTH(B1143),15)&gt;B1143,DATE(YEAR(B1143),MONTH(B1143),15),DATE(YEAR(B1143),MONTH(B1143)+1,1)))&gt;$H$16,"",IF(DATE(YEAR(B1143),MONTH(B1143),15)&gt;B1143,DATE(YEAR(B1143),MONTH(B1143),15),DATE(YEAR(B1143),MONTH(B1143)+1,1))),"")</f>
        <v/>
      </c>
      <c r="C1144" s="33" t="str">
        <f ca="1">IF(B1144&lt;&gt;"",IF(AND(MONTH(B1144)=1,DAY(B1144)=1),C1143*(1+$H$10),C1143),"")</f>
        <v/>
      </c>
      <c r="D1144" s="33" t="str">
        <f ca="1">IF(C1144&lt;&gt;"",C1144*$H$8/24,"")</f>
        <v/>
      </c>
      <c r="E1144" s="33" t="str">
        <f ca="1">IF(D1144&lt;&gt;"",C1144*$H$9/24,"")</f>
        <v/>
      </c>
      <c r="F1144" s="33" t="str">
        <f ca="1">IF(E1144&lt;&gt;"",F1143*(1+$H$11-$H$13)^YEARFRAC(B1143,B1144,1)+D1144+E1144,"")</f>
        <v/>
      </c>
      <c r="G1144" s="33" t="str">
        <f ca="1">IF(E1144&lt;&gt;"",F1143*((1+$H$11)^YEARFRAC(B1143,B1144,1)-(1+$H$11-$H$13)^YEARFRAC(B1143,B1144,1)),"")</f>
        <v/>
      </c>
      <c r="I1144" s="30" t="str">
        <f ca="1">IFERROR(IF(YEARFRAC($I$28,DATE(YEAR(I1143),MONTH(I1143)+1,1))&gt;$H$17,"",DATE(YEAR(I1143),MONTH(I1143)+1,1)),"")</f>
        <v/>
      </c>
      <c r="J1144" s="33" t="str">
        <f ca="1">IF(I1144&lt;&gt;"",(J1143-K1143)*(1+($H$12-$H$13)/12),"")</f>
        <v/>
      </c>
      <c r="K1144" s="33" t="str">
        <f ca="1">IF(J1144&lt;&gt;"",-PMT(($H$12-$H$13)/12,12*$H$17,$J$28,0,1),"")</f>
        <v/>
      </c>
      <c r="L1144" s="33" t="str">
        <f ca="1">IF(K1144&lt;&gt;"",J1144*$H$13/12,"")</f>
        <v/>
      </c>
    </row>
    <row r="1145" spans="2:12" x14ac:dyDescent="0.3">
      <c r="B1145" s="30" t="str">
        <f ca="1">IFERROR(IF(YEARFRAC($B$28,IF(DATE(YEAR(B1144),MONTH(B1144),15)&gt;B1144,DATE(YEAR(B1144),MONTH(B1144),15),DATE(YEAR(B1144),MONTH(B1144)+1,1)))&gt;$H$16,"",IF(DATE(YEAR(B1144),MONTH(B1144),15)&gt;B1144,DATE(YEAR(B1144),MONTH(B1144),15),DATE(YEAR(B1144),MONTH(B1144)+1,1))),"")</f>
        <v/>
      </c>
      <c r="C1145" s="33" t="str">
        <f ca="1">IF(B1145&lt;&gt;"",IF(AND(MONTH(B1145)=1,DAY(B1145)=1),C1144*(1+$H$10),C1144),"")</f>
        <v/>
      </c>
      <c r="D1145" s="33" t="str">
        <f ca="1">IF(C1145&lt;&gt;"",C1145*$H$8/24,"")</f>
        <v/>
      </c>
      <c r="E1145" s="33" t="str">
        <f ca="1">IF(D1145&lt;&gt;"",C1145*$H$9/24,"")</f>
        <v/>
      </c>
      <c r="F1145" s="33" t="str">
        <f ca="1">IF(E1145&lt;&gt;"",F1144*(1+$H$11-$H$13)^YEARFRAC(B1144,B1145,1)+D1145+E1145,"")</f>
        <v/>
      </c>
      <c r="G1145" s="33" t="str">
        <f ca="1">IF(E1145&lt;&gt;"",F1144*((1+$H$11)^YEARFRAC(B1144,B1145,1)-(1+$H$11-$H$13)^YEARFRAC(B1144,B1145,1)),"")</f>
        <v/>
      </c>
      <c r="I1145" s="30" t="str">
        <f ca="1">IFERROR(IF(YEARFRAC($I$28,DATE(YEAR(I1144),MONTH(I1144)+1,1))&gt;$H$17,"",DATE(YEAR(I1144),MONTH(I1144)+1,1)),"")</f>
        <v/>
      </c>
      <c r="J1145" s="33" t="str">
        <f ca="1">IF(I1145&lt;&gt;"",(J1144-K1144)*(1+($H$12-$H$13)/12),"")</f>
        <v/>
      </c>
      <c r="K1145" s="33" t="str">
        <f ca="1">IF(J1145&lt;&gt;"",-PMT(($H$12-$H$13)/12,12*$H$17,$J$28,0,1),"")</f>
        <v/>
      </c>
      <c r="L1145" s="33" t="str">
        <f ca="1">IF(K1145&lt;&gt;"",J1145*$H$13/12,"")</f>
        <v/>
      </c>
    </row>
    <row r="1146" spans="2:12" x14ac:dyDescent="0.3">
      <c r="B1146" s="30" t="str">
        <f ca="1">IFERROR(IF(YEARFRAC($B$28,IF(DATE(YEAR(B1145),MONTH(B1145),15)&gt;B1145,DATE(YEAR(B1145),MONTH(B1145),15),DATE(YEAR(B1145),MONTH(B1145)+1,1)))&gt;$H$16,"",IF(DATE(YEAR(B1145),MONTH(B1145),15)&gt;B1145,DATE(YEAR(B1145),MONTH(B1145),15),DATE(YEAR(B1145),MONTH(B1145)+1,1))),"")</f>
        <v/>
      </c>
      <c r="C1146" s="33" t="str">
        <f ca="1">IF(B1146&lt;&gt;"",IF(AND(MONTH(B1146)=1,DAY(B1146)=1),C1145*(1+$H$10),C1145),"")</f>
        <v/>
      </c>
      <c r="D1146" s="33" t="str">
        <f ca="1">IF(C1146&lt;&gt;"",C1146*$H$8/24,"")</f>
        <v/>
      </c>
      <c r="E1146" s="33" t="str">
        <f ca="1">IF(D1146&lt;&gt;"",C1146*$H$9/24,"")</f>
        <v/>
      </c>
      <c r="F1146" s="33" t="str">
        <f ca="1">IF(E1146&lt;&gt;"",F1145*(1+$H$11-$H$13)^YEARFRAC(B1145,B1146,1)+D1146+E1146,"")</f>
        <v/>
      </c>
      <c r="G1146" s="33" t="str">
        <f ca="1">IF(E1146&lt;&gt;"",F1145*((1+$H$11)^YEARFRAC(B1145,B1146,1)-(1+$H$11-$H$13)^YEARFRAC(B1145,B1146,1)),"")</f>
        <v/>
      </c>
      <c r="I1146" s="30" t="str">
        <f ca="1">IFERROR(IF(YEARFRAC($I$28,DATE(YEAR(I1145),MONTH(I1145)+1,1))&gt;$H$17,"",DATE(YEAR(I1145),MONTH(I1145)+1,1)),"")</f>
        <v/>
      </c>
      <c r="J1146" s="33" t="str">
        <f ca="1">IF(I1146&lt;&gt;"",(J1145-K1145)*(1+($H$12-$H$13)/12),"")</f>
        <v/>
      </c>
      <c r="K1146" s="33" t="str">
        <f ca="1">IF(J1146&lt;&gt;"",-PMT(($H$12-$H$13)/12,12*$H$17,$J$28,0,1),"")</f>
        <v/>
      </c>
      <c r="L1146" s="33" t="str">
        <f ca="1">IF(K1146&lt;&gt;"",J1146*$H$13/12,"")</f>
        <v/>
      </c>
    </row>
    <row r="1147" spans="2:12" x14ac:dyDescent="0.3">
      <c r="B1147" s="30" t="str">
        <f ca="1">IFERROR(IF(YEARFRAC($B$28,IF(DATE(YEAR(B1146),MONTH(B1146),15)&gt;B1146,DATE(YEAR(B1146),MONTH(B1146),15),DATE(YEAR(B1146),MONTH(B1146)+1,1)))&gt;$H$16,"",IF(DATE(YEAR(B1146),MONTH(B1146),15)&gt;B1146,DATE(YEAR(B1146),MONTH(B1146),15),DATE(YEAR(B1146),MONTH(B1146)+1,1))),"")</f>
        <v/>
      </c>
      <c r="C1147" s="33" t="str">
        <f ca="1">IF(B1147&lt;&gt;"",IF(AND(MONTH(B1147)=1,DAY(B1147)=1),C1146*(1+$H$10),C1146),"")</f>
        <v/>
      </c>
      <c r="D1147" s="33" t="str">
        <f ca="1">IF(C1147&lt;&gt;"",C1147*$H$8/24,"")</f>
        <v/>
      </c>
      <c r="E1147" s="33" t="str">
        <f ca="1">IF(D1147&lt;&gt;"",C1147*$H$9/24,"")</f>
        <v/>
      </c>
      <c r="F1147" s="33" t="str">
        <f ca="1">IF(E1147&lt;&gt;"",F1146*(1+$H$11-$H$13)^YEARFRAC(B1146,B1147,1)+D1147+E1147,"")</f>
        <v/>
      </c>
      <c r="G1147" s="33" t="str">
        <f ca="1">IF(E1147&lt;&gt;"",F1146*((1+$H$11)^YEARFRAC(B1146,B1147,1)-(1+$H$11-$H$13)^YEARFRAC(B1146,B1147,1)),"")</f>
        <v/>
      </c>
      <c r="I1147" s="30" t="str">
        <f ca="1">IFERROR(IF(YEARFRAC($I$28,DATE(YEAR(I1146),MONTH(I1146)+1,1))&gt;$H$17,"",DATE(YEAR(I1146),MONTH(I1146)+1,1)),"")</f>
        <v/>
      </c>
      <c r="J1147" s="33" t="str">
        <f ca="1">IF(I1147&lt;&gt;"",(J1146-K1146)*(1+($H$12-$H$13)/12),"")</f>
        <v/>
      </c>
      <c r="K1147" s="33" t="str">
        <f ca="1">IF(J1147&lt;&gt;"",-PMT(($H$12-$H$13)/12,12*$H$17,$J$28,0,1),"")</f>
        <v/>
      </c>
      <c r="L1147" s="33" t="str">
        <f ca="1">IF(K1147&lt;&gt;"",J1147*$H$13/12,"")</f>
        <v/>
      </c>
    </row>
    <row r="1148" spans="2:12" x14ac:dyDescent="0.3">
      <c r="B1148" s="30" t="str">
        <f ca="1">IFERROR(IF(YEARFRAC($B$28,IF(DATE(YEAR(B1147),MONTH(B1147),15)&gt;B1147,DATE(YEAR(B1147),MONTH(B1147),15),DATE(YEAR(B1147),MONTH(B1147)+1,1)))&gt;$H$16,"",IF(DATE(YEAR(B1147),MONTH(B1147),15)&gt;B1147,DATE(YEAR(B1147),MONTH(B1147),15),DATE(YEAR(B1147),MONTH(B1147)+1,1))),"")</f>
        <v/>
      </c>
      <c r="C1148" s="33" t="str">
        <f ca="1">IF(B1148&lt;&gt;"",IF(AND(MONTH(B1148)=1,DAY(B1148)=1),C1147*(1+$H$10),C1147),"")</f>
        <v/>
      </c>
      <c r="D1148" s="33" t="str">
        <f ca="1">IF(C1148&lt;&gt;"",C1148*$H$8/24,"")</f>
        <v/>
      </c>
      <c r="E1148" s="33" t="str">
        <f ca="1">IF(D1148&lt;&gt;"",C1148*$H$9/24,"")</f>
        <v/>
      </c>
      <c r="F1148" s="33" t="str">
        <f ca="1">IF(E1148&lt;&gt;"",F1147*(1+$H$11-$H$13)^YEARFRAC(B1147,B1148,1)+D1148+E1148,"")</f>
        <v/>
      </c>
      <c r="G1148" s="33" t="str">
        <f ca="1">IF(E1148&lt;&gt;"",F1147*((1+$H$11)^YEARFRAC(B1147,B1148,1)-(1+$H$11-$H$13)^YEARFRAC(B1147,B1148,1)),"")</f>
        <v/>
      </c>
      <c r="I1148" s="30" t="str">
        <f ca="1">IFERROR(IF(YEARFRAC($I$28,DATE(YEAR(I1147),MONTH(I1147)+1,1))&gt;$H$17,"",DATE(YEAR(I1147),MONTH(I1147)+1,1)),"")</f>
        <v/>
      </c>
      <c r="J1148" s="33" t="str">
        <f ca="1">IF(I1148&lt;&gt;"",(J1147-K1147)*(1+($H$12-$H$13)/12),"")</f>
        <v/>
      </c>
      <c r="K1148" s="33" t="str">
        <f ca="1">IF(J1148&lt;&gt;"",-PMT(($H$12-$H$13)/12,12*$H$17,$J$28,0,1),"")</f>
        <v/>
      </c>
      <c r="L1148" s="33" t="str">
        <f ca="1">IF(K1148&lt;&gt;"",J1148*$H$13/12,"")</f>
        <v/>
      </c>
    </row>
    <row r="1149" spans="2:12" x14ac:dyDescent="0.3">
      <c r="B1149" s="30" t="str">
        <f ca="1">IFERROR(IF(YEARFRAC($B$28,IF(DATE(YEAR(B1148),MONTH(B1148),15)&gt;B1148,DATE(YEAR(B1148),MONTH(B1148),15),DATE(YEAR(B1148),MONTH(B1148)+1,1)))&gt;$H$16,"",IF(DATE(YEAR(B1148),MONTH(B1148),15)&gt;B1148,DATE(YEAR(B1148),MONTH(B1148),15),DATE(YEAR(B1148),MONTH(B1148)+1,1))),"")</f>
        <v/>
      </c>
      <c r="C1149" s="33" t="str">
        <f ca="1">IF(B1149&lt;&gt;"",IF(AND(MONTH(B1149)=1,DAY(B1149)=1),C1148*(1+$H$10),C1148),"")</f>
        <v/>
      </c>
      <c r="D1149" s="33" t="str">
        <f ca="1">IF(C1149&lt;&gt;"",C1149*$H$8/24,"")</f>
        <v/>
      </c>
      <c r="E1149" s="33" t="str">
        <f ca="1">IF(D1149&lt;&gt;"",C1149*$H$9/24,"")</f>
        <v/>
      </c>
      <c r="F1149" s="33" t="str">
        <f ca="1">IF(E1149&lt;&gt;"",F1148*(1+$H$11-$H$13)^YEARFRAC(B1148,B1149,1)+D1149+E1149,"")</f>
        <v/>
      </c>
      <c r="G1149" s="33" t="str">
        <f ca="1">IF(E1149&lt;&gt;"",F1148*((1+$H$11)^YEARFRAC(B1148,B1149,1)-(1+$H$11-$H$13)^YEARFRAC(B1148,B1149,1)),"")</f>
        <v/>
      </c>
      <c r="I1149" s="30" t="str">
        <f ca="1">IFERROR(IF(YEARFRAC($I$28,DATE(YEAR(I1148),MONTH(I1148)+1,1))&gt;$H$17,"",DATE(YEAR(I1148),MONTH(I1148)+1,1)),"")</f>
        <v/>
      </c>
      <c r="J1149" s="33" t="str">
        <f ca="1">IF(I1149&lt;&gt;"",(J1148-K1148)*(1+($H$12-$H$13)/12),"")</f>
        <v/>
      </c>
      <c r="K1149" s="33" t="str">
        <f ca="1">IF(J1149&lt;&gt;"",-PMT(($H$12-$H$13)/12,12*$H$17,$J$28,0,1),"")</f>
        <v/>
      </c>
      <c r="L1149" s="33" t="str">
        <f ca="1">IF(K1149&lt;&gt;"",J1149*$H$13/12,"")</f>
        <v/>
      </c>
    </row>
    <row r="1150" spans="2:12" x14ac:dyDescent="0.3">
      <c r="B1150" s="30" t="str">
        <f ca="1">IFERROR(IF(YEARFRAC($B$28,IF(DATE(YEAR(B1149),MONTH(B1149),15)&gt;B1149,DATE(YEAR(B1149),MONTH(B1149),15),DATE(YEAR(B1149),MONTH(B1149)+1,1)))&gt;$H$16,"",IF(DATE(YEAR(B1149),MONTH(B1149),15)&gt;B1149,DATE(YEAR(B1149),MONTH(B1149),15),DATE(YEAR(B1149),MONTH(B1149)+1,1))),"")</f>
        <v/>
      </c>
      <c r="C1150" s="33" t="str">
        <f ca="1">IF(B1150&lt;&gt;"",IF(AND(MONTH(B1150)=1,DAY(B1150)=1),C1149*(1+$H$10),C1149),"")</f>
        <v/>
      </c>
      <c r="D1150" s="33" t="str">
        <f ca="1">IF(C1150&lt;&gt;"",C1150*$H$8/24,"")</f>
        <v/>
      </c>
      <c r="E1150" s="33" t="str">
        <f ca="1">IF(D1150&lt;&gt;"",C1150*$H$9/24,"")</f>
        <v/>
      </c>
      <c r="F1150" s="33" t="str">
        <f ca="1">IF(E1150&lt;&gt;"",F1149*(1+$H$11-$H$13)^YEARFRAC(B1149,B1150,1)+D1150+E1150,"")</f>
        <v/>
      </c>
      <c r="G1150" s="33" t="str">
        <f ca="1">IF(E1150&lt;&gt;"",F1149*((1+$H$11)^YEARFRAC(B1149,B1150,1)-(1+$H$11-$H$13)^YEARFRAC(B1149,B1150,1)),"")</f>
        <v/>
      </c>
      <c r="I1150" s="30" t="str">
        <f ca="1">IFERROR(IF(YEARFRAC($I$28,DATE(YEAR(I1149),MONTH(I1149)+1,1))&gt;$H$17,"",DATE(YEAR(I1149),MONTH(I1149)+1,1)),"")</f>
        <v/>
      </c>
      <c r="J1150" s="33" t="str">
        <f ca="1">IF(I1150&lt;&gt;"",(J1149-K1149)*(1+($H$12-$H$13)/12),"")</f>
        <v/>
      </c>
      <c r="K1150" s="33" t="str">
        <f ca="1">IF(J1150&lt;&gt;"",-PMT(($H$12-$H$13)/12,12*$H$17,$J$28,0,1),"")</f>
        <v/>
      </c>
      <c r="L1150" s="33" t="str">
        <f ca="1">IF(K1150&lt;&gt;"",J1150*$H$13/12,"")</f>
        <v/>
      </c>
    </row>
    <row r="1151" spans="2:12" x14ac:dyDescent="0.3">
      <c r="B1151" s="30" t="str">
        <f ca="1">IFERROR(IF(YEARFRAC($B$28,IF(DATE(YEAR(B1150),MONTH(B1150),15)&gt;B1150,DATE(YEAR(B1150),MONTH(B1150),15),DATE(YEAR(B1150),MONTH(B1150)+1,1)))&gt;$H$16,"",IF(DATE(YEAR(B1150),MONTH(B1150),15)&gt;B1150,DATE(YEAR(B1150),MONTH(B1150),15),DATE(YEAR(B1150),MONTH(B1150)+1,1))),"")</f>
        <v/>
      </c>
      <c r="C1151" s="33" t="str">
        <f ca="1">IF(B1151&lt;&gt;"",IF(AND(MONTH(B1151)=1,DAY(B1151)=1),C1150*(1+$H$10),C1150),"")</f>
        <v/>
      </c>
      <c r="D1151" s="33" t="str">
        <f ca="1">IF(C1151&lt;&gt;"",C1151*$H$8/24,"")</f>
        <v/>
      </c>
      <c r="E1151" s="33" t="str">
        <f ca="1">IF(D1151&lt;&gt;"",C1151*$H$9/24,"")</f>
        <v/>
      </c>
      <c r="F1151" s="33" t="str">
        <f ca="1">IF(E1151&lt;&gt;"",F1150*(1+$H$11-$H$13)^YEARFRAC(B1150,B1151,1)+D1151+E1151,"")</f>
        <v/>
      </c>
      <c r="G1151" s="33" t="str">
        <f ca="1">IF(E1151&lt;&gt;"",F1150*((1+$H$11)^YEARFRAC(B1150,B1151,1)-(1+$H$11-$H$13)^YEARFRAC(B1150,B1151,1)),"")</f>
        <v/>
      </c>
      <c r="I1151" s="30" t="str">
        <f ca="1">IFERROR(IF(YEARFRAC($I$28,DATE(YEAR(I1150),MONTH(I1150)+1,1))&gt;$H$17,"",DATE(YEAR(I1150),MONTH(I1150)+1,1)),"")</f>
        <v/>
      </c>
      <c r="J1151" s="33" t="str">
        <f ca="1">IF(I1151&lt;&gt;"",(J1150-K1150)*(1+($H$12-$H$13)/12),"")</f>
        <v/>
      </c>
      <c r="K1151" s="33" t="str">
        <f ca="1">IF(J1151&lt;&gt;"",-PMT(($H$12-$H$13)/12,12*$H$17,$J$28,0,1),"")</f>
        <v/>
      </c>
      <c r="L1151" s="33" t="str">
        <f ca="1">IF(K1151&lt;&gt;"",J1151*$H$13/12,"")</f>
        <v/>
      </c>
    </row>
    <row r="1152" spans="2:12" x14ac:dyDescent="0.3">
      <c r="B1152" s="30" t="str">
        <f ca="1">IFERROR(IF(YEARFRAC($B$28,IF(DATE(YEAR(B1151),MONTH(B1151),15)&gt;B1151,DATE(YEAR(B1151),MONTH(B1151),15),DATE(YEAR(B1151),MONTH(B1151)+1,1)))&gt;$H$16,"",IF(DATE(YEAR(B1151),MONTH(B1151),15)&gt;B1151,DATE(YEAR(B1151),MONTH(B1151),15),DATE(YEAR(B1151),MONTH(B1151)+1,1))),"")</f>
        <v/>
      </c>
      <c r="C1152" s="33" t="str">
        <f ca="1">IF(B1152&lt;&gt;"",IF(AND(MONTH(B1152)=1,DAY(B1152)=1),C1151*(1+$H$10),C1151),"")</f>
        <v/>
      </c>
      <c r="D1152" s="33" t="str">
        <f ca="1">IF(C1152&lt;&gt;"",C1152*$H$8/24,"")</f>
        <v/>
      </c>
      <c r="E1152" s="33" t="str">
        <f ca="1">IF(D1152&lt;&gt;"",C1152*$H$9/24,"")</f>
        <v/>
      </c>
      <c r="F1152" s="33" t="str">
        <f ca="1">IF(E1152&lt;&gt;"",F1151*(1+$H$11-$H$13)^YEARFRAC(B1151,B1152,1)+D1152+E1152,"")</f>
        <v/>
      </c>
      <c r="G1152" s="33" t="str">
        <f ca="1">IF(E1152&lt;&gt;"",F1151*((1+$H$11)^YEARFRAC(B1151,B1152,1)-(1+$H$11-$H$13)^YEARFRAC(B1151,B1152,1)),"")</f>
        <v/>
      </c>
      <c r="I1152" s="30" t="str">
        <f ca="1">IFERROR(IF(YEARFRAC($I$28,DATE(YEAR(I1151),MONTH(I1151)+1,1))&gt;$H$17,"",DATE(YEAR(I1151),MONTH(I1151)+1,1)),"")</f>
        <v/>
      </c>
      <c r="J1152" s="33" t="str">
        <f ca="1">IF(I1152&lt;&gt;"",(J1151-K1151)*(1+($H$12-$H$13)/12),"")</f>
        <v/>
      </c>
      <c r="K1152" s="33" t="str">
        <f ca="1">IF(J1152&lt;&gt;"",-PMT(($H$12-$H$13)/12,12*$H$17,$J$28,0,1),"")</f>
        <v/>
      </c>
      <c r="L1152" s="33" t="str">
        <f ca="1">IF(K1152&lt;&gt;"",J1152*$H$13/12,"")</f>
        <v/>
      </c>
    </row>
    <row r="1153" spans="2:12" x14ac:dyDescent="0.3">
      <c r="B1153" s="30" t="str">
        <f ca="1">IFERROR(IF(YEARFRAC($B$28,IF(DATE(YEAR(B1152),MONTH(B1152),15)&gt;B1152,DATE(YEAR(B1152),MONTH(B1152),15),DATE(YEAR(B1152),MONTH(B1152)+1,1)))&gt;$H$16,"",IF(DATE(YEAR(B1152),MONTH(B1152),15)&gt;B1152,DATE(YEAR(B1152),MONTH(B1152),15),DATE(YEAR(B1152),MONTH(B1152)+1,1))),"")</f>
        <v/>
      </c>
      <c r="C1153" s="33" t="str">
        <f ca="1">IF(B1153&lt;&gt;"",IF(AND(MONTH(B1153)=1,DAY(B1153)=1),C1152*(1+$H$10),C1152),"")</f>
        <v/>
      </c>
      <c r="D1153" s="33" t="str">
        <f ca="1">IF(C1153&lt;&gt;"",C1153*$H$8/24,"")</f>
        <v/>
      </c>
      <c r="E1153" s="33" t="str">
        <f ca="1">IF(D1153&lt;&gt;"",C1153*$H$9/24,"")</f>
        <v/>
      </c>
      <c r="F1153" s="33" t="str">
        <f ca="1">IF(E1153&lt;&gt;"",F1152*(1+$H$11-$H$13)^YEARFRAC(B1152,B1153,1)+D1153+E1153,"")</f>
        <v/>
      </c>
      <c r="G1153" s="33" t="str">
        <f ca="1">IF(E1153&lt;&gt;"",F1152*((1+$H$11)^YEARFRAC(B1152,B1153,1)-(1+$H$11-$H$13)^YEARFRAC(B1152,B1153,1)),"")</f>
        <v/>
      </c>
      <c r="I1153" s="30" t="str">
        <f ca="1">IFERROR(IF(YEARFRAC($I$28,DATE(YEAR(I1152),MONTH(I1152)+1,1))&gt;$H$17,"",DATE(YEAR(I1152),MONTH(I1152)+1,1)),"")</f>
        <v/>
      </c>
      <c r="J1153" s="33" t="str">
        <f ca="1">IF(I1153&lt;&gt;"",(J1152-K1152)*(1+($H$12-$H$13)/12),"")</f>
        <v/>
      </c>
      <c r="K1153" s="33" t="str">
        <f ca="1">IF(J1153&lt;&gt;"",-PMT(($H$12-$H$13)/12,12*$H$17,$J$28,0,1),"")</f>
        <v/>
      </c>
      <c r="L1153" s="33" t="str">
        <f ca="1">IF(K1153&lt;&gt;"",J1153*$H$13/12,"")</f>
        <v/>
      </c>
    </row>
    <row r="1154" spans="2:12" x14ac:dyDescent="0.3">
      <c r="B1154" s="30" t="str">
        <f ca="1">IFERROR(IF(YEARFRAC($B$28,IF(DATE(YEAR(B1153),MONTH(B1153),15)&gt;B1153,DATE(YEAR(B1153),MONTH(B1153),15),DATE(YEAR(B1153),MONTH(B1153)+1,1)))&gt;$H$16,"",IF(DATE(YEAR(B1153),MONTH(B1153),15)&gt;B1153,DATE(YEAR(B1153),MONTH(B1153),15),DATE(YEAR(B1153),MONTH(B1153)+1,1))),"")</f>
        <v/>
      </c>
      <c r="C1154" s="33" t="str">
        <f ca="1">IF(B1154&lt;&gt;"",IF(AND(MONTH(B1154)=1,DAY(B1154)=1),C1153*(1+$H$10),C1153),"")</f>
        <v/>
      </c>
      <c r="D1154" s="33" t="str">
        <f ca="1">IF(C1154&lt;&gt;"",C1154*$H$8/24,"")</f>
        <v/>
      </c>
      <c r="E1154" s="33" t="str">
        <f ca="1">IF(D1154&lt;&gt;"",C1154*$H$9/24,"")</f>
        <v/>
      </c>
      <c r="F1154" s="33" t="str">
        <f ca="1">IF(E1154&lt;&gt;"",F1153*(1+$H$11-$H$13)^YEARFRAC(B1153,B1154,1)+D1154+E1154,"")</f>
        <v/>
      </c>
      <c r="G1154" s="33" t="str">
        <f ca="1">IF(E1154&lt;&gt;"",F1153*((1+$H$11)^YEARFRAC(B1153,B1154,1)-(1+$H$11-$H$13)^YEARFRAC(B1153,B1154,1)),"")</f>
        <v/>
      </c>
      <c r="I1154" s="30" t="str">
        <f ca="1">IFERROR(IF(YEARFRAC($I$28,DATE(YEAR(I1153),MONTH(I1153)+1,1))&gt;$H$17,"",DATE(YEAR(I1153),MONTH(I1153)+1,1)),"")</f>
        <v/>
      </c>
      <c r="J1154" s="33" t="str">
        <f ca="1">IF(I1154&lt;&gt;"",(J1153-K1153)*(1+($H$12-$H$13)/12),"")</f>
        <v/>
      </c>
      <c r="K1154" s="33" t="str">
        <f ca="1">IF(J1154&lt;&gt;"",-PMT(($H$12-$H$13)/12,12*$H$17,$J$28,0,1),"")</f>
        <v/>
      </c>
      <c r="L1154" s="33" t="str">
        <f ca="1">IF(K1154&lt;&gt;"",J1154*$H$13/12,"")</f>
        <v/>
      </c>
    </row>
    <row r="1155" spans="2:12" x14ac:dyDescent="0.3">
      <c r="B1155" s="30" t="str">
        <f ca="1">IFERROR(IF(YEARFRAC($B$28,IF(DATE(YEAR(B1154),MONTH(B1154),15)&gt;B1154,DATE(YEAR(B1154),MONTH(B1154),15),DATE(YEAR(B1154),MONTH(B1154)+1,1)))&gt;$H$16,"",IF(DATE(YEAR(B1154),MONTH(B1154),15)&gt;B1154,DATE(YEAR(B1154),MONTH(B1154),15),DATE(YEAR(B1154),MONTH(B1154)+1,1))),"")</f>
        <v/>
      </c>
      <c r="C1155" s="33" t="str">
        <f ca="1">IF(B1155&lt;&gt;"",IF(AND(MONTH(B1155)=1,DAY(B1155)=1),C1154*(1+$H$10),C1154),"")</f>
        <v/>
      </c>
      <c r="D1155" s="33" t="str">
        <f ca="1">IF(C1155&lt;&gt;"",C1155*$H$8/24,"")</f>
        <v/>
      </c>
      <c r="E1155" s="33" t="str">
        <f ca="1">IF(D1155&lt;&gt;"",C1155*$H$9/24,"")</f>
        <v/>
      </c>
      <c r="F1155" s="33" t="str">
        <f ca="1">IF(E1155&lt;&gt;"",F1154*(1+$H$11-$H$13)^YEARFRAC(B1154,B1155,1)+D1155+E1155,"")</f>
        <v/>
      </c>
      <c r="G1155" s="33" t="str">
        <f ca="1">IF(E1155&lt;&gt;"",F1154*((1+$H$11)^YEARFRAC(B1154,B1155,1)-(1+$H$11-$H$13)^YEARFRAC(B1154,B1155,1)),"")</f>
        <v/>
      </c>
      <c r="I1155" s="30" t="str">
        <f ca="1">IFERROR(IF(YEARFRAC($I$28,DATE(YEAR(I1154),MONTH(I1154)+1,1))&gt;$H$17,"",DATE(YEAR(I1154),MONTH(I1154)+1,1)),"")</f>
        <v/>
      </c>
      <c r="J1155" s="33" t="str">
        <f ca="1">IF(I1155&lt;&gt;"",(J1154-K1154)*(1+($H$12-$H$13)/12),"")</f>
        <v/>
      </c>
      <c r="K1155" s="33" t="str">
        <f ca="1">IF(J1155&lt;&gt;"",-PMT(($H$12-$H$13)/12,12*$H$17,$J$28,0,1),"")</f>
        <v/>
      </c>
      <c r="L1155" s="33" t="str">
        <f ca="1">IF(K1155&lt;&gt;"",J1155*$H$13/12,"")</f>
        <v/>
      </c>
    </row>
    <row r="1156" spans="2:12" x14ac:dyDescent="0.3">
      <c r="B1156" s="30" t="str">
        <f ca="1">IFERROR(IF(YEARFRAC($B$28,IF(DATE(YEAR(B1155),MONTH(B1155),15)&gt;B1155,DATE(YEAR(B1155),MONTH(B1155),15),DATE(YEAR(B1155),MONTH(B1155)+1,1)))&gt;$H$16,"",IF(DATE(YEAR(B1155),MONTH(B1155),15)&gt;B1155,DATE(YEAR(B1155),MONTH(B1155),15),DATE(YEAR(B1155),MONTH(B1155)+1,1))),"")</f>
        <v/>
      </c>
      <c r="C1156" s="33" t="str">
        <f ca="1">IF(B1156&lt;&gt;"",IF(AND(MONTH(B1156)=1,DAY(B1156)=1),C1155*(1+$H$10),C1155),"")</f>
        <v/>
      </c>
      <c r="D1156" s="33" t="str">
        <f ca="1">IF(C1156&lt;&gt;"",C1156*$H$8/24,"")</f>
        <v/>
      </c>
      <c r="E1156" s="33" t="str">
        <f ca="1">IF(D1156&lt;&gt;"",C1156*$H$9/24,"")</f>
        <v/>
      </c>
      <c r="F1156" s="33" t="str">
        <f ca="1">IF(E1156&lt;&gt;"",F1155*(1+$H$11-$H$13)^YEARFRAC(B1155,B1156,1)+D1156+E1156,"")</f>
        <v/>
      </c>
      <c r="G1156" s="33" t="str">
        <f ca="1">IF(E1156&lt;&gt;"",F1155*((1+$H$11)^YEARFRAC(B1155,B1156,1)-(1+$H$11-$H$13)^YEARFRAC(B1155,B1156,1)),"")</f>
        <v/>
      </c>
      <c r="I1156" s="30" t="str">
        <f ca="1">IFERROR(IF(YEARFRAC($I$28,DATE(YEAR(I1155),MONTH(I1155)+1,1))&gt;$H$17,"",DATE(YEAR(I1155),MONTH(I1155)+1,1)),"")</f>
        <v/>
      </c>
      <c r="J1156" s="33" t="str">
        <f ca="1">IF(I1156&lt;&gt;"",(J1155-K1155)*(1+($H$12-$H$13)/12),"")</f>
        <v/>
      </c>
      <c r="K1156" s="33" t="str">
        <f ca="1">IF(J1156&lt;&gt;"",-PMT(($H$12-$H$13)/12,12*$H$17,$J$28,0,1),"")</f>
        <v/>
      </c>
      <c r="L1156" s="33" t="str">
        <f ca="1">IF(K1156&lt;&gt;"",J1156*$H$13/12,"")</f>
        <v/>
      </c>
    </row>
    <row r="1157" spans="2:12" x14ac:dyDescent="0.3">
      <c r="B1157" s="30" t="str">
        <f ca="1">IFERROR(IF(YEARFRAC($B$28,IF(DATE(YEAR(B1156),MONTH(B1156),15)&gt;B1156,DATE(YEAR(B1156),MONTH(B1156),15),DATE(YEAR(B1156),MONTH(B1156)+1,1)))&gt;$H$16,"",IF(DATE(YEAR(B1156),MONTH(B1156),15)&gt;B1156,DATE(YEAR(B1156),MONTH(B1156),15),DATE(YEAR(B1156),MONTH(B1156)+1,1))),"")</f>
        <v/>
      </c>
      <c r="C1157" s="33" t="str">
        <f ca="1">IF(B1157&lt;&gt;"",IF(AND(MONTH(B1157)=1,DAY(B1157)=1),C1156*(1+$H$10),C1156),"")</f>
        <v/>
      </c>
      <c r="D1157" s="33" t="str">
        <f ca="1">IF(C1157&lt;&gt;"",C1157*$H$8/24,"")</f>
        <v/>
      </c>
      <c r="E1157" s="33" t="str">
        <f ca="1">IF(D1157&lt;&gt;"",C1157*$H$9/24,"")</f>
        <v/>
      </c>
      <c r="F1157" s="33" t="str">
        <f ca="1">IF(E1157&lt;&gt;"",F1156*(1+$H$11-$H$13)^YEARFRAC(B1156,B1157,1)+D1157+E1157,"")</f>
        <v/>
      </c>
      <c r="G1157" s="33" t="str">
        <f ca="1">IF(E1157&lt;&gt;"",F1156*((1+$H$11)^YEARFRAC(B1156,B1157,1)-(1+$H$11-$H$13)^YEARFRAC(B1156,B1157,1)),"")</f>
        <v/>
      </c>
      <c r="I1157" s="30" t="str">
        <f ca="1">IFERROR(IF(YEARFRAC($I$28,DATE(YEAR(I1156),MONTH(I1156)+1,1))&gt;$H$17,"",DATE(YEAR(I1156),MONTH(I1156)+1,1)),"")</f>
        <v/>
      </c>
      <c r="J1157" s="33" t="str">
        <f ca="1">IF(I1157&lt;&gt;"",(J1156-K1156)*(1+($H$12-$H$13)/12),"")</f>
        <v/>
      </c>
      <c r="K1157" s="33" t="str">
        <f ca="1">IF(J1157&lt;&gt;"",-PMT(($H$12-$H$13)/12,12*$H$17,$J$28,0,1),"")</f>
        <v/>
      </c>
      <c r="L1157" s="33" t="str">
        <f ca="1">IF(K1157&lt;&gt;"",J1157*$H$13/12,"")</f>
        <v/>
      </c>
    </row>
    <row r="1158" spans="2:12" x14ac:dyDescent="0.3">
      <c r="B1158" s="30" t="str">
        <f ca="1">IFERROR(IF(YEARFRAC($B$28,IF(DATE(YEAR(B1157),MONTH(B1157),15)&gt;B1157,DATE(YEAR(B1157),MONTH(B1157),15),DATE(YEAR(B1157),MONTH(B1157)+1,1)))&gt;$H$16,"",IF(DATE(YEAR(B1157),MONTH(B1157),15)&gt;B1157,DATE(YEAR(B1157),MONTH(B1157),15),DATE(YEAR(B1157),MONTH(B1157)+1,1))),"")</f>
        <v/>
      </c>
      <c r="C1158" s="33" t="str">
        <f ca="1">IF(B1158&lt;&gt;"",IF(AND(MONTH(B1158)=1,DAY(B1158)=1),C1157*(1+$H$10),C1157),"")</f>
        <v/>
      </c>
      <c r="D1158" s="33" t="str">
        <f ca="1">IF(C1158&lt;&gt;"",C1158*$H$8/24,"")</f>
        <v/>
      </c>
      <c r="E1158" s="33" t="str">
        <f ca="1">IF(D1158&lt;&gt;"",C1158*$H$9/24,"")</f>
        <v/>
      </c>
      <c r="F1158" s="33" t="str">
        <f ca="1">IF(E1158&lt;&gt;"",F1157*(1+$H$11-$H$13)^YEARFRAC(B1157,B1158,1)+D1158+E1158,"")</f>
        <v/>
      </c>
      <c r="G1158" s="33" t="str">
        <f ca="1">IF(E1158&lt;&gt;"",F1157*((1+$H$11)^YEARFRAC(B1157,B1158,1)-(1+$H$11-$H$13)^YEARFRAC(B1157,B1158,1)),"")</f>
        <v/>
      </c>
      <c r="I1158" s="30" t="str">
        <f ca="1">IFERROR(IF(YEARFRAC($I$28,DATE(YEAR(I1157),MONTH(I1157)+1,1))&gt;$H$17,"",DATE(YEAR(I1157),MONTH(I1157)+1,1)),"")</f>
        <v/>
      </c>
      <c r="J1158" s="33" t="str">
        <f ca="1">IF(I1158&lt;&gt;"",(J1157-K1157)*(1+($H$12-$H$13)/12),"")</f>
        <v/>
      </c>
      <c r="K1158" s="33" t="str">
        <f ca="1">IF(J1158&lt;&gt;"",-PMT(($H$12-$H$13)/12,12*$H$17,$J$28,0,1),"")</f>
        <v/>
      </c>
      <c r="L1158" s="33" t="str">
        <f ca="1">IF(K1158&lt;&gt;"",J1158*$H$13/12,"")</f>
        <v/>
      </c>
    </row>
    <row r="1159" spans="2:12" x14ac:dyDescent="0.3">
      <c r="B1159" s="30" t="str">
        <f ca="1">IFERROR(IF(YEARFRAC($B$28,IF(DATE(YEAR(B1158),MONTH(B1158),15)&gt;B1158,DATE(YEAR(B1158),MONTH(B1158),15),DATE(YEAR(B1158),MONTH(B1158)+1,1)))&gt;$H$16,"",IF(DATE(YEAR(B1158),MONTH(B1158),15)&gt;B1158,DATE(YEAR(B1158),MONTH(B1158),15),DATE(YEAR(B1158),MONTH(B1158)+1,1))),"")</f>
        <v/>
      </c>
      <c r="C1159" s="33" t="str">
        <f ca="1">IF(B1159&lt;&gt;"",IF(AND(MONTH(B1159)=1,DAY(B1159)=1),C1158*(1+$H$10),C1158),"")</f>
        <v/>
      </c>
      <c r="D1159" s="33" t="str">
        <f ca="1">IF(C1159&lt;&gt;"",C1159*$H$8/24,"")</f>
        <v/>
      </c>
      <c r="E1159" s="33" t="str">
        <f ca="1">IF(D1159&lt;&gt;"",C1159*$H$9/24,"")</f>
        <v/>
      </c>
      <c r="F1159" s="33" t="str">
        <f ca="1">IF(E1159&lt;&gt;"",F1158*(1+$H$11-$H$13)^YEARFRAC(B1158,B1159,1)+D1159+E1159,"")</f>
        <v/>
      </c>
      <c r="G1159" s="33" t="str">
        <f ca="1">IF(E1159&lt;&gt;"",F1158*((1+$H$11)^YEARFRAC(B1158,B1159,1)-(1+$H$11-$H$13)^YEARFRAC(B1158,B1159,1)),"")</f>
        <v/>
      </c>
      <c r="I1159" s="30" t="str">
        <f ca="1">IFERROR(IF(YEARFRAC($I$28,DATE(YEAR(I1158),MONTH(I1158)+1,1))&gt;$H$17,"",DATE(YEAR(I1158),MONTH(I1158)+1,1)),"")</f>
        <v/>
      </c>
      <c r="J1159" s="33" t="str">
        <f ca="1">IF(I1159&lt;&gt;"",(J1158-K1158)*(1+($H$12-$H$13)/12),"")</f>
        <v/>
      </c>
      <c r="K1159" s="33" t="str">
        <f ca="1">IF(J1159&lt;&gt;"",-PMT(($H$12-$H$13)/12,12*$H$17,$J$28,0,1),"")</f>
        <v/>
      </c>
      <c r="L1159" s="33" t="str">
        <f ca="1">IF(K1159&lt;&gt;"",J1159*$H$13/12,"")</f>
        <v/>
      </c>
    </row>
    <row r="1160" spans="2:12" x14ac:dyDescent="0.3">
      <c r="B1160" s="30" t="str">
        <f ca="1">IFERROR(IF(YEARFRAC($B$28,IF(DATE(YEAR(B1159),MONTH(B1159),15)&gt;B1159,DATE(YEAR(B1159),MONTH(B1159),15),DATE(YEAR(B1159),MONTH(B1159)+1,1)))&gt;$H$16,"",IF(DATE(YEAR(B1159),MONTH(B1159),15)&gt;B1159,DATE(YEAR(B1159),MONTH(B1159),15),DATE(YEAR(B1159),MONTH(B1159)+1,1))),"")</f>
        <v/>
      </c>
      <c r="C1160" s="33" t="str">
        <f ca="1">IF(B1160&lt;&gt;"",IF(AND(MONTH(B1160)=1,DAY(B1160)=1),C1159*(1+$H$10),C1159),"")</f>
        <v/>
      </c>
      <c r="D1160" s="33" t="str">
        <f ca="1">IF(C1160&lt;&gt;"",C1160*$H$8/24,"")</f>
        <v/>
      </c>
      <c r="E1160" s="33" t="str">
        <f ca="1">IF(D1160&lt;&gt;"",C1160*$H$9/24,"")</f>
        <v/>
      </c>
      <c r="F1160" s="33" t="str">
        <f ca="1">IF(E1160&lt;&gt;"",F1159*(1+$H$11-$H$13)^YEARFRAC(B1159,B1160,1)+D1160+E1160,"")</f>
        <v/>
      </c>
      <c r="G1160" s="33" t="str">
        <f ca="1">IF(E1160&lt;&gt;"",F1159*((1+$H$11)^YEARFRAC(B1159,B1160,1)-(1+$H$11-$H$13)^YEARFRAC(B1159,B1160,1)),"")</f>
        <v/>
      </c>
      <c r="I1160" s="30" t="str">
        <f ca="1">IFERROR(IF(YEARFRAC($I$28,DATE(YEAR(I1159),MONTH(I1159)+1,1))&gt;$H$17,"",DATE(YEAR(I1159),MONTH(I1159)+1,1)),"")</f>
        <v/>
      </c>
      <c r="J1160" s="33" t="str">
        <f ca="1">IF(I1160&lt;&gt;"",(J1159-K1159)*(1+($H$12-$H$13)/12),"")</f>
        <v/>
      </c>
      <c r="K1160" s="33" t="str">
        <f ca="1">IF(J1160&lt;&gt;"",-PMT(($H$12-$H$13)/12,12*$H$17,$J$28,0,1),"")</f>
        <v/>
      </c>
      <c r="L1160" s="33" t="str">
        <f ca="1">IF(K1160&lt;&gt;"",J1160*$H$13/12,"")</f>
        <v/>
      </c>
    </row>
    <row r="1161" spans="2:12" x14ac:dyDescent="0.3">
      <c r="B1161" s="30" t="str">
        <f ca="1">IFERROR(IF(YEARFRAC($B$28,IF(DATE(YEAR(B1160),MONTH(B1160),15)&gt;B1160,DATE(YEAR(B1160),MONTH(B1160),15),DATE(YEAR(B1160),MONTH(B1160)+1,1)))&gt;$H$16,"",IF(DATE(YEAR(B1160),MONTH(B1160),15)&gt;B1160,DATE(YEAR(B1160),MONTH(B1160),15),DATE(YEAR(B1160),MONTH(B1160)+1,1))),"")</f>
        <v/>
      </c>
      <c r="C1161" s="33" t="str">
        <f ca="1">IF(B1161&lt;&gt;"",IF(AND(MONTH(B1161)=1,DAY(B1161)=1),C1160*(1+$H$10),C1160),"")</f>
        <v/>
      </c>
      <c r="D1161" s="33" t="str">
        <f ca="1">IF(C1161&lt;&gt;"",C1161*$H$8/24,"")</f>
        <v/>
      </c>
      <c r="E1161" s="33" t="str">
        <f ca="1">IF(D1161&lt;&gt;"",C1161*$H$9/24,"")</f>
        <v/>
      </c>
      <c r="F1161" s="33" t="str">
        <f ca="1">IF(E1161&lt;&gt;"",F1160*(1+$H$11-$H$13)^YEARFRAC(B1160,B1161,1)+D1161+E1161,"")</f>
        <v/>
      </c>
      <c r="G1161" s="33" t="str">
        <f ca="1">IF(E1161&lt;&gt;"",F1160*((1+$H$11)^YEARFRAC(B1160,B1161,1)-(1+$H$11-$H$13)^YEARFRAC(B1160,B1161,1)),"")</f>
        <v/>
      </c>
      <c r="I1161" s="30" t="str">
        <f ca="1">IFERROR(IF(YEARFRAC($I$28,DATE(YEAR(I1160),MONTH(I1160)+1,1))&gt;$H$17,"",DATE(YEAR(I1160),MONTH(I1160)+1,1)),"")</f>
        <v/>
      </c>
      <c r="J1161" s="33" t="str">
        <f ca="1">IF(I1161&lt;&gt;"",(J1160-K1160)*(1+($H$12-$H$13)/12),"")</f>
        <v/>
      </c>
      <c r="K1161" s="33" t="str">
        <f ca="1">IF(J1161&lt;&gt;"",-PMT(($H$12-$H$13)/12,12*$H$17,$J$28,0,1),"")</f>
        <v/>
      </c>
      <c r="L1161" s="33" t="str">
        <f ca="1">IF(K1161&lt;&gt;"",J1161*$H$13/12,"")</f>
        <v/>
      </c>
    </row>
    <row r="1162" spans="2:12" x14ac:dyDescent="0.3">
      <c r="B1162" s="30" t="str">
        <f ca="1">IFERROR(IF(YEARFRAC($B$28,IF(DATE(YEAR(B1161),MONTH(B1161),15)&gt;B1161,DATE(YEAR(B1161),MONTH(B1161),15),DATE(YEAR(B1161),MONTH(B1161)+1,1)))&gt;$H$16,"",IF(DATE(YEAR(B1161),MONTH(B1161),15)&gt;B1161,DATE(YEAR(B1161),MONTH(B1161),15),DATE(YEAR(B1161),MONTH(B1161)+1,1))),"")</f>
        <v/>
      </c>
      <c r="C1162" s="33" t="str">
        <f ca="1">IF(B1162&lt;&gt;"",IF(AND(MONTH(B1162)=1,DAY(B1162)=1),C1161*(1+$H$10),C1161),"")</f>
        <v/>
      </c>
      <c r="D1162" s="33" t="str">
        <f ca="1">IF(C1162&lt;&gt;"",C1162*$H$8/24,"")</f>
        <v/>
      </c>
      <c r="E1162" s="33" t="str">
        <f ca="1">IF(D1162&lt;&gt;"",C1162*$H$9/24,"")</f>
        <v/>
      </c>
      <c r="F1162" s="33" t="str">
        <f ca="1">IF(E1162&lt;&gt;"",F1161*(1+$H$11-$H$13)^YEARFRAC(B1161,B1162,1)+D1162+E1162,"")</f>
        <v/>
      </c>
      <c r="G1162" s="33" t="str">
        <f ca="1">IF(E1162&lt;&gt;"",F1161*((1+$H$11)^YEARFRAC(B1161,B1162,1)-(1+$H$11-$H$13)^YEARFRAC(B1161,B1162,1)),"")</f>
        <v/>
      </c>
      <c r="I1162" s="30" t="str">
        <f ca="1">IFERROR(IF(YEARFRAC($I$28,DATE(YEAR(I1161),MONTH(I1161)+1,1))&gt;$H$17,"",DATE(YEAR(I1161),MONTH(I1161)+1,1)),"")</f>
        <v/>
      </c>
      <c r="J1162" s="33" t="str">
        <f ca="1">IF(I1162&lt;&gt;"",(J1161-K1161)*(1+($H$12-$H$13)/12),"")</f>
        <v/>
      </c>
      <c r="K1162" s="33" t="str">
        <f ca="1">IF(J1162&lt;&gt;"",-PMT(($H$12-$H$13)/12,12*$H$17,$J$28,0,1),"")</f>
        <v/>
      </c>
      <c r="L1162" s="33" t="str">
        <f ca="1">IF(K1162&lt;&gt;"",J1162*$H$13/12,"")</f>
        <v/>
      </c>
    </row>
    <row r="1163" spans="2:12" x14ac:dyDescent="0.3">
      <c r="B1163" s="30" t="str">
        <f ca="1">IFERROR(IF(YEARFRAC($B$28,IF(DATE(YEAR(B1162),MONTH(B1162),15)&gt;B1162,DATE(YEAR(B1162),MONTH(B1162),15),DATE(YEAR(B1162),MONTH(B1162)+1,1)))&gt;$H$16,"",IF(DATE(YEAR(B1162),MONTH(B1162),15)&gt;B1162,DATE(YEAR(B1162),MONTH(B1162),15),DATE(YEAR(B1162),MONTH(B1162)+1,1))),"")</f>
        <v/>
      </c>
      <c r="C1163" s="33" t="str">
        <f ca="1">IF(B1163&lt;&gt;"",IF(AND(MONTH(B1163)=1,DAY(B1163)=1),C1162*(1+$H$10),C1162),"")</f>
        <v/>
      </c>
      <c r="D1163" s="33" t="str">
        <f ca="1">IF(C1163&lt;&gt;"",C1163*$H$8/24,"")</f>
        <v/>
      </c>
      <c r="E1163" s="33" t="str">
        <f ca="1">IF(D1163&lt;&gt;"",C1163*$H$9/24,"")</f>
        <v/>
      </c>
      <c r="F1163" s="33" t="str">
        <f ca="1">IF(E1163&lt;&gt;"",F1162*(1+$H$11-$H$13)^YEARFRAC(B1162,B1163,1)+D1163+E1163,"")</f>
        <v/>
      </c>
      <c r="G1163" s="33" t="str">
        <f ca="1">IF(E1163&lt;&gt;"",F1162*((1+$H$11)^YEARFRAC(B1162,B1163,1)-(1+$H$11-$H$13)^YEARFRAC(B1162,B1163,1)),"")</f>
        <v/>
      </c>
      <c r="I1163" s="30" t="str">
        <f ca="1">IFERROR(IF(YEARFRAC($I$28,DATE(YEAR(I1162),MONTH(I1162)+1,1))&gt;$H$17,"",DATE(YEAR(I1162),MONTH(I1162)+1,1)),"")</f>
        <v/>
      </c>
      <c r="J1163" s="33" t="str">
        <f ca="1">IF(I1163&lt;&gt;"",(J1162-K1162)*(1+($H$12-$H$13)/12),"")</f>
        <v/>
      </c>
      <c r="K1163" s="33" t="str">
        <f ca="1">IF(J1163&lt;&gt;"",-PMT(($H$12-$H$13)/12,12*$H$17,$J$28,0,1),"")</f>
        <v/>
      </c>
      <c r="L1163" s="33" t="str">
        <f ca="1">IF(K1163&lt;&gt;"",J1163*$H$13/12,"")</f>
        <v/>
      </c>
    </row>
    <row r="1164" spans="2:12" x14ac:dyDescent="0.3">
      <c r="B1164" s="30" t="str">
        <f ca="1">IFERROR(IF(YEARFRAC($B$28,IF(DATE(YEAR(B1163),MONTH(B1163),15)&gt;B1163,DATE(YEAR(B1163),MONTH(B1163),15),DATE(YEAR(B1163),MONTH(B1163)+1,1)))&gt;$H$16,"",IF(DATE(YEAR(B1163),MONTH(B1163),15)&gt;B1163,DATE(YEAR(B1163),MONTH(B1163),15),DATE(YEAR(B1163),MONTH(B1163)+1,1))),"")</f>
        <v/>
      </c>
      <c r="C1164" s="33" t="str">
        <f ca="1">IF(B1164&lt;&gt;"",IF(AND(MONTH(B1164)=1,DAY(B1164)=1),C1163*(1+$H$10),C1163),"")</f>
        <v/>
      </c>
      <c r="D1164" s="33" t="str">
        <f ca="1">IF(C1164&lt;&gt;"",C1164*$H$8/24,"")</f>
        <v/>
      </c>
      <c r="E1164" s="33" t="str">
        <f ca="1">IF(D1164&lt;&gt;"",C1164*$H$9/24,"")</f>
        <v/>
      </c>
      <c r="F1164" s="33" t="str">
        <f ca="1">IF(E1164&lt;&gt;"",F1163*(1+$H$11-$H$13)^YEARFRAC(B1163,B1164,1)+D1164+E1164,"")</f>
        <v/>
      </c>
      <c r="G1164" s="33" t="str">
        <f ca="1">IF(E1164&lt;&gt;"",F1163*((1+$H$11)^YEARFRAC(B1163,B1164,1)-(1+$H$11-$H$13)^YEARFRAC(B1163,B1164,1)),"")</f>
        <v/>
      </c>
      <c r="I1164" s="30" t="str">
        <f ca="1">IFERROR(IF(YEARFRAC($I$28,DATE(YEAR(I1163),MONTH(I1163)+1,1))&gt;$H$17,"",DATE(YEAR(I1163),MONTH(I1163)+1,1)),"")</f>
        <v/>
      </c>
      <c r="J1164" s="33" t="str">
        <f ca="1">IF(I1164&lt;&gt;"",(J1163-K1163)*(1+($H$12-$H$13)/12),"")</f>
        <v/>
      </c>
      <c r="K1164" s="33" t="str">
        <f ca="1">IF(J1164&lt;&gt;"",-PMT(($H$12-$H$13)/12,12*$H$17,$J$28,0,1),"")</f>
        <v/>
      </c>
      <c r="L1164" s="33" t="str">
        <f ca="1">IF(K1164&lt;&gt;"",J1164*$H$13/12,"")</f>
        <v/>
      </c>
    </row>
    <row r="1165" spans="2:12" x14ac:dyDescent="0.3">
      <c r="B1165" s="30" t="str">
        <f ca="1">IFERROR(IF(YEARFRAC($B$28,IF(DATE(YEAR(B1164),MONTH(B1164),15)&gt;B1164,DATE(YEAR(B1164),MONTH(B1164),15),DATE(YEAR(B1164),MONTH(B1164)+1,1)))&gt;$H$16,"",IF(DATE(YEAR(B1164),MONTH(B1164),15)&gt;B1164,DATE(YEAR(B1164),MONTH(B1164),15),DATE(YEAR(B1164),MONTH(B1164)+1,1))),"")</f>
        <v/>
      </c>
      <c r="C1165" s="33" t="str">
        <f ca="1">IF(B1165&lt;&gt;"",IF(AND(MONTH(B1165)=1,DAY(B1165)=1),C1164*(1+$H$10),C1164),"")</f>
        <v/>
      </c>
      <c r="D1165" s="33" t="str">
        <f ca="1">IF(C1165&lt;&gt;"",C1165*$H$8/24,"")</f>
        <v/>
      </c>
      <c r="E1165" s="33" t="str">
        <f ca="1">IF(D1165&lt;&gt;"",C1165*$H$9/24,"")</f>
        <v/>
      </c>
      <c r="F1165" s="33" t="str">
        <f ca="1">IF(E1165&lt;&gt;"",F1164*(1+$H$11-$H$13)^YEARFRAC(B1164,B1165,1)+D1165+E1165,"")</f>
        <v/>
      </c>
      <c r="G1165" s="33" t="str">
        <f ca="1">IF(E1165&lt;&gt;"",F1164*((1+$H$11)^YEARFRAC(B1164,B1165,1)-(1+$H$11-$H$13)^YEARFRAC(B1164,B1165,1)),"")</f>
        <v/>
      </c>
      <c r="I1165" s="30" t="str">
        <f ca="1">IFERROR(IF(YEARFRAC($I$28,DATE(YEAR(I1164),MONTH(I1164)+1,1))&gt;$H$17,"",DATE(YEAR(I1164),MONTH(I1164)+1,1)),"")</f>
        <v/>
      </c>
      <c r="J1165" s="33" t="str">
        <f ca="1">IF(I1165&lt;&gt;"",(J1164-K1164)*(1+($H$12-$H$13)/12),"")</f>
        <v/>
      </c>
      <c r="K1165" s="33" t="str">
        <f ca="1">IF(J1165&lt;&gt;"",-PMT(($H$12-$H$13)/12,12*$H$17,$J$28,0,1),"")</f>
        <v/>
      </c>
      <c r="L1165" s="33" t="str">
        <f ca="1">IF(K1165&lt;&gt;"",J1165*$H$13/12,"")</f>
        <v/>
      </c>
    </row>
    <row r="1166" spans="2:12" x14ac:dyDescent="0.3">
      <c r="B1166" s="30" t="str">
        <f ca="1">IFERROR(IF(YEARFRAC($B$28,IF(DATE(YEAR(B1165),MONTH(B1165),15)&gt;B1165,DATE(YEAR(B1165),MONTH(B1165),15),DATE(YEAR(B1165),MONTH(B1165)+1,1)))&gt;$H$16,"",IF(DATE(YEAR(B1165),MONTH(B1165),15)&gt;B1165,DATE(YEAR(B1165),MONTH(B1165),15),DATE(YEAR(B1165),MONTH(B1165)+1,1))),"")</f>
        <v/>
      </c>
      <c r="C1166" s="33" t="str">
        <f ca="1">IF(B1166&lt;&gt;"",IF(AND(MONTH(B1166)=1,DAY(B1166)=1),C1165*(1+$H$10),C1165),"")</f>
        <v/>
      </c>
      <c r="D1166" s="33" t="str">
        <f ca="1">IF(C1166&lt;&gt;"",C1166*$H$8/24,"")</f>
        <v/>
      </c>
      <c r="E1166" s="33" t="str">
        <f ca="1">IF(D1166&lt;&gt;"",C1166*$H$9/24,"")</f>
        <v/>
      </c>
      <c r="F1166" s="33" t="str">
        <f ca="1">IF(E1166&lt;&gt;"",F1165*(1+$H$11-$H$13)^YEARFRAC(B1165,B1166,1)+D1166+E1166,"")</f>
        <v/>
      </c>
      <c r="G1166" s="33" t="str">
        <f ca="1">IF(E1166&lt;&gt;"",F1165*((1+$H$11)^YEARFRAC(B1165,B1166,1)-(1+$H$11-$H$13)^YEARFRAC(B1165,B1166,1)),"")</f>
        <v/>
      </c>
      <c r="I1166" s="30" t="str">
        <f ca="1">IFERROR(IF(YEARFRAC($I$28,DATE(YEAR(I1165),MONTH(I1165)+1,1))&gt;$H$17,"",DATE(YEAR(I1165),MONTH(I1165)+1,1)),"")</f>
        <v/>
      </c>
      <c r="J1166" s="33" t="str">
        <f ca="1">IF(I1166&lt;&gt;"",(J1165-K1165)*(1+($H$12-$H$13)/12),"")</f>
        <v/>
      </c>
      <c r="K1166" s="33" t="str">
        <f ca="1">IF(J1166&lt;&gt;"",-PMT(($H$12-$H$13)/12,12*$H$17,$J$28,0,1),"")</f>
        <v/>
      </c>
      <c r="L1166" s="33" t="str">
        <f ca="1">IF(K1166&lt;&gt;"",J1166*$H$13/12,"")</f>
        <v/>
      </c>
    </row>
    <row r="1167" spans="2:12" x14ac:dyDescent="0.3">
      <c r="B1167" s="30" t="str">
        <f ca="1">IFERROR(IF(YEARFRAC($B$28,IF(DATE(YEAR(B1166),MONTH(B1166),15)&gt;B1166,DATE(YEAR(B1166),MONTH(B1166),15),DATE(YEAR(B1166),MONTH(B1166)+1,1)))&gt;$H$16,"",IF(DATE(YEAR(B1166),MONTH(B1166),15)&gt;B1166,DATE(YEAR(B1166),MONTH(B1166),15),DATE(YEAR(B1166),MONTH(B1166)+1,1))),"")</f>
        <v/>
      </c>
      <c r="C1167" s="33" t="str">
        <f ca="1">IF(B1167&lt;&gt;"",IF(AND(MONTH(B1167)=1,DAY(B1167)=1),C1166*(1+$H$10),C1166),"")</f>
        <v/>
      </c>
      <c r="D1167" s="33" t="str">
        <f ca="1">IF(C1167&lt;&gt;"",C1167*$H$8/24,"")</f>
        <v/>
      </c>
      <c r="E1167" s="33" t="str">
        <f ca="1">IF(D1167&lt;&gt;"",C1167*$H$9/24,"")</f>
        <v/>
      </c>
      <c r="F1167" s="33" t="str">
        <f ca="1">IF(E1167&lt;&gt;"",F1166*(1+$H$11-$H$13)^YEARFRAC(B1166,B1167,1)+D1167+E1167,"")</f>
        <v/>
      </c>
      <c r="G1167" s="33" t="str">
        <f ca="1">IF(E1167&lt;&gt;"",F1166*((1+$H$11)^YEARFRAC(B1166,B1167,1)-(1+$H$11-$H$13)^YEARFRAC(B1166,B1167,1)),"")</f>
        <v/>
      </c>
      <c r="I1167" s="30" t="str">
        <f ca="1">IFERROR(IF(YEARFRAC($I$28,DATE(YEAR(I1166),MONTH(I1166)+1,1))&gt;$H$17,"",DATE(YEAR(I1166),MONTH(I1166)+1,1)),"")</f>
        <v/>
      </c>
      <c r="J1167" s="33" t="str">
        <f ca="1">IF(I1167&lt;&gt;"",(J1166-K1166)*(1+($H$12-$H$13)/12),"")</f>
        <v/>
      </c>
      <c r="K1167" s="33" t="str">
        <f ca="1">IF(J1167&lt;&gt;"",-PMT(($H$12-$H$13)/12,12*$H$17,$J$28,0,1),"")</f>
        <v/>
      </c>
      <c r="L1167" s="33" t="str">
        <f ca="1">IF(K1167&lt;&gt;"",J1167*$H$13/12,"")</f>
        <v/>
      </c>
    </row>
    <row r="1168" spans="2:12" x14ac:dyDescent="0.3">
      <c r="B1168" s="30" t="str">
        <f ca="1">IFERROR(IF(YEARFRAC($B$28,IF(DATE(YEAR(B1167),MONTH(B1167),15)&gt;B1167,DATE(YEAR(B1167),MONTH(B1167),15),DATE(YEAR(B1167),MONTH(B1167)+1,1)))&gt;$H$16,"",IF(DATE(YEAR(B1167),MONTH(B1167),15)&gt;B1167,DATE(YEAR(B1167),MONTH(B1167),15),DATE(YEAR(B1167),MONTH(B1167)+1,1))),"")</f>
        <v/>
      </c>
      <c r="C1168" s="33" t="str">
        <f ca="1">IF(B1168&lt;&gt;"",IF(AND(MONTH(B1168)=1,DAY(B1168)=1),C1167*(1+$H$10),C1167),"")</f>
        <v/>
      </c>
      <c r="D1168" s="33" t="str">
        <f ca="1">IF(C1168&lt;&gt;"",C1168*$H$8/24,"")</f>
        <v/>
      </c>
      <c r="E1168" s="33" t="str">
        <f ca="1">IF(D1168&lt;&gt;"",C1168*$H$9/24,"")</f>
        <v/>
      </c>
      <c r="F1168" s="33" t="str">
        <f ca="1">IF(E1168&lt;&gt;"",F1167*(1+$H$11-$H$13)^YEARFRAC(B1167,B1168,1)+D1168+E1168,"")</f>
        <v/>
      </c>
      <c r="G1168" s="33" t="str">
        <f ca="1">IF(E1168&lt;&gt;"",F1167*((1+$H$11)^YEARFRAC(B1167,B1168,1)-(1+$H$11-$H$13)^YEARFRAC(B1167,B1168,1)),"")</f>
        <v/>
      </c>
      <c r="I1168" s="30" t="str">
        <f ca="1">IFERROR(IF(YEARFRAC($I$28,DATE(YEAR(I1167),MONTH(I1167)+1,1))&gt;$H$17,"",DATE(YEAR(I1167),MONTH(I1167)+1,1)),"")</f>
        <v/>
      </c>
      <c r="J1168" s="33" t="str">
        <f ca="1">IF(I1168&lt;&gt;"",(J1167-K1167)*(1+($H$12-$H$13)/12),"")</f>
        <v/>
      </c>
      <c r="K1168" s="33" t="str">
        <f ca="1">IF(J1168&lt;&gt;"",-PMT(($H$12-$H$13)/12,12*$H$17,$J$28,0,1),"")</f>
        <v/>
      </c>
      <c r="L1168" s="33" t="str">
        <f ca="1">IF(K1168&lt;&gt;"",J1168*$H$13/12,"")</f>
        <v/>
      </c>
    </row>
    <row r="1169" spans="2:12" x14ac:dyDescent="0.3">
      <c r="B1169" s="30" t="str">
        <f ca="1">IFERROR(IF(YEARFRAC($B$28,IF(DATE(YEAR(B1168),MONTH(B1168),15)&gt;B1168,DATE(YEAR(B1168),MONTH(B1168),15),DATE(YEAR(B1168),MONTH(B1168)+1,1)))&gt;$H$16,"",IF(DATE(YEAR(B1168),MONTH(B1168),15)&gt;B1168,DATE(YEAR(B1168),MONTH(B1168),15),DATE(YEAR(B1168),MONTH(B1168)+1,1))),"")</f>
        <v/>
      </c>
      <c r="C1169" s="33" t="str">
        <f ca="1">IF(B1169&lt;&gt;"",IF(AND(MONTH(B1169)=1,DAY(B1169)=1),C1168*(1+$H$10),C1168),"")</f>
        <v/>
      </c>
      <c r="D1169" s="33" t="str">
        <f ca="1">IF(C1169&lt;&gt;"",C1169*$H$8/24,"")</f>
        <v/>
      </c>
      <c r="E1169" s="33" t="str">
        <f ca="1">IF(D1169&lt;&gt;"",C1169*$H$9/24,"")</f>
        <v/>
      </c>
      <c r="F1169" s="33" t="str">
        <f ca="1">IF(E1169&lt;&gt;"",F1168*(1+$H$11-$H$13)^YEARFRAC(B1168,B1169,1)+D1169+E1169,"")</f>
        <v/>
      </c>
      <c r="G1169" s="33" t="str">
        <f ca="1">IF(E1169&lt;&gt;"",F1168*((1+$H$11)^YEARFRAC(B1168,B1169,1)-(1+$H$11-$H$13)^YEARFRAC(B1168,B1169,1)),"")</f>
        <v/>
      </c>
      <c r="I1169" s="30" t="str">
        <f ca="1">IFERROR(IF(YEARFRAC($I$28,DATE(YEAR(I1168),MONTH(I1168)+1,1))&gt;$H$17,"",DATE(YEAR(I1168),MONTH(I1168)+1,1)),"")</f>
        <v/>
      </c>
      <c r="J1169" s="33" t="str">
        <f ca="1">IF(I1169&lt;&gt;"",(J1168-K1168)*(1+($H$12-$H$13)/12),"")</f>
        <v/>
      </c>
      <c r="K1169" s="33" t="str">
        <f ca="1">IF(J1169&lt;&gt;"",-PMT(($H$12-$H$13)/12,12*$H$17,$J$28,0,1),"")</f>
        <v/>
      </c>
      <c r="L1169" s="33" t="str">
        <f ca="1">IF(K1169&lt;&gt;"",J1169*$H$13/12,"")</f>
        <v/>
      </c>
    </row>
    <row r="1170" spans="2:12" x14ac:dyDescent="0.3">
      <c r="B1170" s="30" t="str">
        <f ca="1">IFERROR(IF(YEARFRAC($B$28,IF(DATE(YEAR(B1169),MONTH(B1169),15)&gt;B1169,DATE(YEAR(B1169),MONTH(B1169),15),DATE(YEAR(B1169),MONTH(B1169)+1,1)))&gt;$H$16,"",IF(DATE(YEAR(B1169),MONTH(B1169),15)&gt;B1169,DATE(YEAR(B1169),MONTH(B1169),15),DATE(YEAR(B1169),MONTH(B1169)+1,1))),"")</f>
        <v/>
      </c>
      <c r="C1170" s="33" t="str">
        <f ca="1">IF(B1170&lt;&gt;"",IF(AND(MONTH(B1170)=1,DAY(B1170)=1),C1169*(1+$H$10),C1169),"")</f>
        <v/>
      </c>
      <c r="D1170" s="33" t="str">
        <f ca="1">IF(C1170&lt;&gt;"",C1170*$H$8/24,"")</f>
        <v/>
      </c>
      <c r="E1170" s="33" t="str">
        <f ca="1">IF(D1170&lt;&gt;"",C1170*$H$9/24,"")</f>
        <v/>
      </c>
      <c r="F1170" s="33" t="str">
        <f ca="1">IF(E1170&lt;&gt;"",F1169*(1+$H$11-$H$13)^YEARFRAC(B1169,B1170,1)+D1170+E1170,"")</f>
        <v/>
      </c>
      <c r="G1170" s="33" t="str">
        <f ca="1">IF(E1170&lt;&gt;"",F1169*((1+$H$11)^YEARFRAC(B1169,B1170,1)-(1+$H$11-$H$13)^YEARFRAC(B1169,B1170,1)),"")</f>
        <v/>
      </c>
      <c r="I1170" s="30" t="str">
        <f ca="1">IFERROR(IF(YEARFRAC($I$28,DATE(YEAR(I1169),MONTH(I1169)+1,1))&gt;$H$17,"",DATE(YEAR(I1169),MONTH(I1169)+1,1)),"")</f>
        <v/>
      </c>
      <c r="J1170" s="33" t="str">
        <f ca="1">IF(I1170&lt;&gt;"",(J1169-K1169)*(1+($H$12-$H$13)/12),"")</f>
        <v/>
      </c>
      <c r="K1170" s="33" t="str">
        <f ca="1">IF(J1170&lt;&gt;"",-PMT(($H$12-$H$13)/12,12*$H$17,$J$28,0,1),"")</f>
        <v/>
      </c>
      <c r="L1170" s="33" t="str">
        <f ca="1">IF(K1170&lt;&gt;"",J1170*$H$13/12,"")</f>
        <v/>
      </c>
    </row>
    <row r="1171" spans="2:12" x14ac:dyDescent="0.3">
      <c r="B1171" s="30" t="str">
        <f ca="1">IFERROR(IF(YEARFRAC($B$28,IF(DATE(YEAR(B1170),MONTH(B1170),15)&gt;B1170,DATE(YEAR(B1170),MONTH(B1170),15),DATE(YEAR(B1170),MONTH(B1170)+1,1)))&gt;$H$16,"",IF(DATE(YEAR(B1170),MONTH(B1170),15)&gt;B1170,DATE(YEAR(B1170),MONTH(B1170),15),DATE(YEAR(B1170),MONTH(B1170)+1,1))),"")</f>
        <v/>
      </c>
      <c r="C1171" s="33" t="str">
        <f ca="1">IF(B1171&lt;&gt;"",IF(AND(MONTH(B1171)=1,DAY(B1171)=1),C1170*(1+$H$10),C1170),"")</f>
        <v/>
      </c>
      <c r="D1171" s="33" t="str">
        <f ca="1">IF(C1171&lt;&gt;"",C1171*$H$8/24,"")</f>
        <v/>
      </c>
      <c r="E1171" s="33" t="str">
        <f ca="1">IF(D1171&lt;&gt;"",C1171*$H$9/24,"")</f>
        <v/>
      </c>
      <c r="F1171" s="33" t="str">
        <f ca="1">IF(E1171&lt;&gt;"",F1170*(1+$H$11-$H$13)^YEARFRAC(B1170,B1171,1)+D1171+E1171,"")</f>
        <v/>
      </c>
      <c r="G1171" s="33" t="str">
        <f ca="1">IF(E1171&lt;&gt;"",F1170*((1+$H$11)^YEARFRAC(B1170,B1171,1)-(1+$H$11-$H$13)^YEARFRAC(B1170,B1171,1)),"")</f>
        <v/>
      </c>
      <c r="I1171" s="30" t="str">
        <f ca="1">IFERROR(IF(YEARFRAC($I$28,DATE(YEAR(I1170),MONTH(I1170)+1,1))&gt;$H$17,"",DATE(YEAR(I1170),MONTH(I1170)+1,1)),"")</f>
        <v/>
      </c>
      <c r="J1171" s="33" t="str">
        <f ca="1">IF(I1171&lt;&gt;"",(J1170-K1170)*(1+($H$12-$H$13)/12),"")</f>
        <v/>
      </c>
      <c r="K1171" s="33" t="str">
        <f ca="1">IF(J1171&lt;&gt;"",-PMT(($H$12-$H$13)/12,12*$H$17,$J$28,0,1),"")</f>
        <v/>
      </c>
      <c r="L1171" s="33" t="str">
        <f ca="1">IF(K1171&lt;&gt;"",J1171*$H$13/12,"")</f>
        <v/>
      </c>
    </row>
    <row r="1172" spans="2:12" x14ac:dyDescent="0.3">
      <c r="B1172" s="30" t="str">
        <f ca="1">IFERROR(IF(YEARFRAC($B$28,IF(DATE(YEAR(B1171),MONTH(B1171),15)&gt;B1171,DATE(YEAR(B1171),MONTH(B1171),15),DATE(YEAR(B1171),MONTH(B1171)+1,1)))&gt;$H$16,"",IF(DATE(YEAR(B1171),MONTH(B1171),15)&gt;B1171,DATE(YEAR(B1171),MONTH(B1171),15),DATE(YEAR(B1171),MONTH(B1171)+1,1))),"")</f>
        <v/>
      </c>
      <c r="C1172" s="33" t="str">
        <f ca="1">IF(B1172&lt;&gt;"",IF(AND(MONTH(B1172)=1,DAY(B1172)=1),C1171*(1+$H$10),C1171),"")</f>
        <v/>
      </c>
      <c r="D1172" s="33" t="str">
        <f ca="1">IF(C1172&lt;&gt;"",C1172*$H$8/24,"")</f>
        <v/>
      </c>
      <c r="E1172" s="33" t="str">
        <f ca="1">IF(D1172&lt;&gt;"",C1172*$H$9/24,"")</f>
        <v/>
      </c>
      <c r="F1172" s="33" t="str">
        <f ca="1">IF(E1172&lt;&gt;"",F1171*(1+$H$11-$H$13)^YEARFRAC(B1171,B1172,1)+D1172+E1172,"")</f>
        <v/>
      </c>
      <c r="G1172" s="33" t="str">
        <f ca="1">IF(E1172&lt;&gt;"",F1171*((1+$H$11)^YEARFRAC(B1171,B1172,1)-(1+$H$11-$H$13)^YEARFRAC(B1171,B1172,1)),"")</f>
        <v/>
      </c>
      <c r="I1172" s="30" t="str">
        <f ca="1">IFERROR(IF(YEARFRAC($I$28,DATE(YEAR(I1171),MONTH(I1171)+1,1))&gt;$H$17,"",DATE(YEAR(I1171),MONTH(I1171)+1,1)),"")</f>
        <v/>
      </c>
      <c r="J1172" s="33" t="str">
        <f ca="1">IF(I1172&lt;&gt;"",(J1171-K1171)*(1+($H$12-$H$13)/12),"")</f>
        <v/>
      </c>
      <c r="K1172" s="33" t="str">
        <f ca="1">IF(J1172&lt;&gt;"",-PMT(($H$12-$H$13)/12,12*$H$17,$J$28,0,1),"")</f>
        <v/>
      </c>
      <c r="L1172" s="33" t="str">
        <f ca="1">IF(K1172&lt;&gt;"",J1172*$H$13/12,"")</f>
        <v/>
      </c>
    </row>
    <row r="1173" spans="2:12" x14ac:dyDescent="0.3">
      <c r="B1173" s="30" t="str">
        <f ca="1">IFERROR(IF(YEARFRAC($B$28,IF(DATE(YEAR(B1172),MONTH(B1172),15)&gt;B1172,DATE(YEAR(B1172),MONTH(B1172),15),DATE(YEAR(B1172),MONTH(B1172)+1,1)))&gt;$H$16,"",IF(DATE(YEAR(B1172),MONTH(B1172),15)&gt;B1172,DATE(YEAR(B1172),MONTH(B1172),15),DATE(YEAR(B1172),MONTH(B1172)+1,1))),"")</f>
        <v/>
      </c>
      <c r="C1173" s="33" t="str">
        <f ca="1">IF(B1173&lt;&gt;"",IF(AND(MONTH(B1173)=1,DAY(B1173)=1),C1172*(1+$H$10),C1172),"")</f>
        <v/>
      </c>
      <c r="D1173" s="33" t="str">
        <f ca="1">IF(C1173&lt;&gt;"",C1173*$H$8/24,"")</f>
        <v/>
      </c>
      <c r="E1173" s="33" t="str">
        <f ca="1">IF(D1173&lt;&gt;"",C1173*$H$9/24,"")</f>
        <v/>
      </c>
      <c r="F1173" s="33" t="str">
        <f ca="1">IF(E1173&lt;&gt;"",F1172*(1+$H$11-$H$13)^YEARFRAC(B1172,B1173,1)+D1173+E1173,"")</f>
        <v/>
      </c>
      <c r="G1173" s="33" t="str">
        <f ca="1">IF(E1173&lt;&gt;"",F1172*((1+$H$11)^YEARFRAC(B1172,B1173,1)-(1+$H$11-$H$13)^YEARFRAC(B1172,B1173,1)),"")</f>
        <v/>
      </c>
      <c r="I1173" s="30" t="str">
        <f ca="1">IFERROR(IF(YEARFRAC($I$28,DATE(YEAR(I1172),MONTH(I1172)+1,1))&gt;$H$17,"",DATE(YEAR(I1172),MONTH(I1172)+1,1)),"")</f>
        <v/>
      </c>
      <c r="J1173" s="33" t="str">
        <f ca="1">IF(I1173&lt;&gt;"",(J1172-K1172)*(1+($H$12-$H$13)/12),"")</f>
        <v/>
      </c>
      <c r="K1173" s="33" t="str">
        <f ca="1">IF(J1173&lt;&gt;"",-PMT(($H$12-$H$13)/12,12*$H$17,$J$28,0,1),"")</f>
        <v/>
      </c>
      <c r="L1173" s="33" t="str">
        <f ca="1">IF(K1173&lt;&gt;"",J1173*$H$13/12,"")</f>
        <v/>
      </c>
    </row>
    <row r="1174" spans="2:12" x14ac:dyDescent="0.3">
      <c r="B1174" s="30" t="str">
        <f ca="1">IFERROR(IF(YEARFRAC($B$28,IF(DATE(YEAR(B1173),MONTH(B1173),15)&gt;B1173,DATE(YEAR(B1173),MONTH(B1173),15),DATE(YEAR(B1173),MONTH(B1173)+1,1)))&gt;$H$16,"",IF(DATE(YEAR(B1173),MONTH(B1173),15)&gt;B1173,DATE(YEAR(B1173),MONTH(B1173),15),DATE(YEAR(B1173),MONTH(B1173)+1,1))),"")</f>
        <v/>
      </c>
      <c r="C1174" s="33" t="str">
        <f ca="1">IF(B1174&lt;&gt;"",IF(AND(MONTH(B1174)=1,DAY(B1174)=1),C1173*(1+$H$10),C1173),"")</f>
        <v/>
      </c>
      <c r="D1174" s="33" t="str">
        <f ca="1">IF(C1174&lt;&gt;"",C1174*$H$8/24,"")</f>
        <v/>
      </c>
      <c r="E1174" s="33" t="str">
        <f ca="1">IF(D1174&lt;&gt;"",C1174*$H$9/24,"")</f>
        <v/>
      </c>
      <c r="F1174" s="33" t="str">
        <f ca="1">IF(E1174&lt;&gt;"",F1173*(1+$H$11-$H$13)^YEARFRAC(B1173,B1174,1)+D1174+E1174,"")</f>
        <v/>
      </c>
      <c r="G1174" s="33" t="str">
        <f ca="1">IF(E1174&lt;&gt;"",F1173*((1+$H$11)^YEARFRAC(B1173,B1174,1)-(1+$H$11-$H$13)^YEARFRAC(B1173,B1174,1)),"")</f>
        <v/>
      </c>
      <c r="I1174" s="30" t="str">
        <f ca="1">IFERROR(IF(YEARFRAC($I$28,DATE(YEAR(I1173),MONTH(I1173)+1,1))&gt;$H$17,"",DATE(YEAR(I1173),MONTH(I1173)+1,1)),"")</f>
        <v/>
      </c>
      <c r="J1174" s="33" t="str">
        <f ca="1">IF(I1174&lt;&gt;"",(J1173-K1173)*(1+($H$12-$H$13)/12),"")</f>
        <v/>
      </c>
      <c r="K1174" s="33" t="str">
        <f ca="1">IF(J1174&lt;&gt;"",-PMT(($H$12-$H$13)/12,12*$H$17,$J$28,0,1),"")</f>
        <v/>
      </c>
      <c r="L1174" s="33" t="str">
        <f ca="1">IF(K1174&lt;&gt;"",J1174*$H$13/12,"")</f>
        <v/>
      </c>
    </row>
    <row r="1175" spans="2:12" x14ac:dyDescent="0.3">
      <c r="B1175" s="30" t="str">
        <f ca="1">IFERROR(IF(YEARFRAC($B$28,IF(DATE(YEAR(B1174),MONTH(B1174),15)&gt;B1174,DATE(YEAR(B1174),MONTH(B1174),15),DATE(YEAR(B1174),MONTH(B1174)+1,1)))&gt;$H$16,"",IF(DATE(YEAR(B1174),MONTH(B1174),15)&gt;B1174,DATE(YEAR(B1174),MONTH(B1174),15),DATE(YEAR(B1174),MONTH(B1174)+1,1))),"")</f>
        <v/>
      </c>
      <c r="C1175" s="33" t="str">
        <f ca="1">IF(B1175&lt;&gt;"",IF(AND(MONTH(B1175)=1,DAY(B1175)=1),C1174*(1+$H$10),C1174),"")</f>
        <v/>
      </c>
      <c r="D1175" s="33" t="str">
        <f ca="1">IF(C1175&lt;&gt;"",C1175*$H$8/24,"")</f>
        <v/>
      </c>
      <c r="E1175" s="33" t="str">
        <f ca="1">IF(D1175&lt;&gt;"",C1175*$H$9/24,"")</f>
        <v/>
      </c>
      <c r="F1175" s="33" t="str">
        <f ca="1">IF(E1175&lt;&gt;"",F1174*(1+$H$11-$H$13)^YEARFRAC(B1174,B1175,1)+D1175+E1175,"")</f>
        <v/>
      </c>
      <c r="G1175" s="33" t="str">
        <f ca="1">IF(E1175&lt;&gt;"",F1174*((1+$H$11)^YEARFRAC(B1174,B1175,1)-(1+$H$11-$H$13)^YEARFRAC(B1174,B1175,1)),"")</f>
        <v/>
      </c>
      <c r="I1175" s="30" t="str">
        <f ca="1">IFERROR(IF(YEARFRAC($I$28,DATE(YEAR(I1174),MONTH(I1174)+1,1))&gt;$H$17,"",DATE(YEAR(I1174),MONTH(I1174)+1,1)),"")</f>
        <v/>
      </c>
      <c r="J1175" s="33" t="str">
        <f ca="1">IF(I1175&lt;&gt;"",(J1174-K1174)*(1+($H$12-$H$13)/12),"")</f>
        <v/>
      </c>
      <c r="K1175" s="33" t="str">
        <f ca="1">IF(J1175&lt;&gt;"",-PMT(($H$12-$H$13)/12,12*$H$17,$J$28,0,1),"")</f>
        <v/>
      </c>
      <c r="L1175" s="33" t="str">
        <f ca="1">IF(K1175&lt;&gt;"",J1175*$H$13/12,"")</f>
        <v/>
      </c>
    </row>
    <row r="1176" spans="2:12" x14ac:dyDescent="0.3">
      <c r="B1176" s="30" t="str">
        <f ca="1">IFERROR(IF(YEARFRAC($B$28,IF(DATE(YEAR(B1175),MONTH(B1175),15)&gt;B1175,DATE(YEAR(B1175),MONTH(B1175),15),DATE(YEAR(B1175),MONTH(B1175)+1,1)))&gt;$H$16,"",IF(DATE(YEAR(B1175),MONTH(B1175),15)&gt;B1175,DATE(YEAR(B1175),MONTH(B1175),15),DATE(YEAR(B1175),MONTH(B1175)+1,1))),"")</f>
        <v/>
      </c>
      <c r="C1176" s="33" t="str">
        <f ca="1">IF(B1176&lt;&gt;"",IF(AND(MONTH(B1176)=1,DAY(B1176)=1),C1175*(1+$H$10),C1175),"")</f>
        <v/>
      </c>
      <c r="D1176" s="33" t="str">
        <f ca="1">IF(C1176&lt;&gt;"",C1176*$H$8/24,"")</f>
        <v/>
      </c>
      <c r="E1176" s="33" t="str">
        <f ca="1">IF(D1176&lt;&gt;"",C1176*$H$9/24,"")</f>
        <v/>
      </c>
      <c r="F1176" s="33" t="str">
        <f ca="1">IF(E1176&lt;&gt;"",F1175*(1+$H$11-$H$13)^YEARFRAC(B1175,B1176,1)+D1176+E1176,"")</f>
        <v/>
      </c>
      <c r="G1176" s="33" t="str">
        <f ca="1">IF(E1176&lt;&gt;"",F1175*((1+$H$11)^YEARFRAC(B1175,B1176,1)-(1+$H$11-$H$13)^YEARFRAC(B1175,B1176,1)),"")</f>
        <v/>
      </c>
      <c r="I1176" s="30" t="str">
        <f ca="1">IFERROR(IF(YEARFRAC($I$28,DATE(YEAR(I1175),MONTH(I1175)+1,1))&gt;$H$17,"",DATE(YEAR(I1175),MONTH(I1175)+1,1)),"")</f>
        <v/>
      </c>
      <c r="J1176" s="33" t="str">
        <f ca="1">IF(I1176&lt;&gt;"",(J1175-K1175)*(1+($H$12-$H$13)/12),"")</f>
        <v/>
      </c>
      <c r="K1176" s="33" t="str">
        <f ca="1">IF(J1176&lt;&gt;"",-PMT(($H$12-$H$13)/12,12*$H$17,$J$28,0,1),"")</f>
        <v/>
      </c>
      <c r="L1176" s="33" t="str">
        <f ca="1">IF(K1176&lt;&gt;"",J1176*$H$13/12,"")</f>
        <v/>
      </c>
    </row>
    <row r="1177" spans="2:12" x14ac:dyDescent="0.3">
      <c r="B1177" s="30" t="str">
        <f ca="1">IFERROR(IF(YEARFRAC($B$28,IF(DATE(YEAR(B1176),MONTH(B1176),15)&gt;B1176,DATE(YEAR(B1176),MONTH(B1176),15),DATE(YEAR(B1176),MONTH(B1176)+1,1)))&gt;$H$16,"",IF(DATE(YEAR(B1176),MONTH(B1176),15)&gt;B1176,DATE(YEAR(B1176),MONTH(B1176),15),DATE(YEAR(B1176),MONTH(B1176)+1,1))),"")</f>
        <v/>
      </c>
      <c r="C1177" s="33" t="str">
        <f ca="1">IF(B1177&lt;&gt;"",IF(AND(MONTH(B1177)=1,DAY(B1177)=1),C1176*(1+$H$10),C1176),"")</f>
        <v/>
      </c>
      <c r="D1177" s="33" t="str">
        <f ca="1">IF(C1177&lt;&gt;"",C1177*$H$8/24,"")</f>
        <v/>
      </c>
      <c r="E1177" s="33" t="str">
        <f ca="1">IF(D1177&lt;&gt;"",C1177*$H$9/24,"")</f>
        <v/>
      </c>
      <c r="F1177" s="33" t="str">
        <f ca="1">IF(E1177&lt;&gt;"",F1176*(1+$H$11-$H$13)^YEARFRAC(B1176,B1177,1)+D1177+E1177,"")</f>
        <v/>
      </c>
      <c r="G1177" s="33" t="str">
        <f ca="1">IF(E1177&lt;&gt;"",F1176*((1+$H$11)^YEARFRAC(B1176,B1177,1)-(1+$H$11-$H$13)^YEARFRAC(B1176,B1177,1)),"")</f>
        <v/>
      </c>
      <c r="I1177" s="30" t="str">
        <f ca="1">IFERROR(IF(YEARFRAC($I$28,DATE(YEAR(I1176),MONTH(I1176)+1,1))&gt;$H$17,"",DATE(YEAR(I1176),MONTH(I1176)+1,1)),"")</f>
        <v/>
      </c>
      <c r="J1177" s="33" t="str">
        <f ca="1">IF(I1177&lt;&gt;"",(J1176-K1176)*(1+($H$12-$H$13)/12),"")</f>
        <v/>
      </c>
      <c r="K1177" s="33" t="str">
        <f ca="1">IF(J1177&lt;&gt;"",-PMT(($H$12-$H$13)/12,12*$H$17,$J$28,0,1),"")</f>
        <v/>
      </c>
      <c r="L1177" s="33" t="str">
        <f ca="1">IF(K1177&lt;&gt;"",J1177*$H$13/12,"")</f>
        <v/>
      </c>
    </row>
    <row r="1178" spans="2:12" x14ac:dyDescent="0.3">
      <c r="B1178" s="30" t="str">
        <f ca="1">IFERROR(IF(YEARFRAC($B$28,IF(DATE(YEAR(B1177),MONTH(B1177),15)&gt;B1177,DATE(YEAR(B1177),MONTH(B1177),15),DATE(YEAR(B1177),MONTH(B1177)+1,1)))&gt;$H$16,"",IF(DATE(YEAR(B1177),MONTH(B1177),15)&gt;B1177,DATE(YEAR(B1177),MONTH(B1177),15),DATE(YEAR(B1177),MONTH(B1177)+1,1))),"")</f>
        <v/>
      </c>
      <c r="C1178" s="33" t="str">
        <f ca="1">IF(B1178&lt;&gt;"",IF(AND(MONTH(B1178)=1,DAY(B1178)=1),C1177*(1+$H$10),C1177),"")</f>
        <v/>
      </c>
      <c r="D1178" s="33" t="str">
        <f ca="1">IF(C1178&lt;&gt;"",C1178*$H$8/24,"")</f>
        <v/>
      </c>
      <c r="E1178" s="33" t="str">
        <f ca="1">IF(D1178&lt;&gt;"",C1178*$H$9/24,"")</f>
        <v/>
      </c>
      <c r="F1178" s="33" t="str">
        <f ca="1">IF(E1178&lt;&gt;"",F1177*(1+$H$11-$H$13)^YEARFRAC(B1177,B1178,1)+D1178+E1178,"")</f>
        <v/>
      </c>
      <c r="G1178" s="33" t="str">
        <f ca="1">IF(E1178&lt;&gt;"",F1177*((1+$H$11)^YEARFRAC(B1177,B1178,1)-(1+$H$11-$H$13)^YEARFRAC(B1177,B1178,1)),"")</f>
        <v/>
      </c>
      <c r="I1178" s="30" t="str">
        <f ca="1">IFERROR(IF(YEARFRAC($I$28,DATE(YEAR(I1177),MONTH(I1177)+1,1))&gt;$H$17,"",DATE(YEAR(I1177),MONTH(I1177)+1,1)),"")</f>
        <v/>
      </c>
      <c r="J1178" s="33" t="str">
        <f ca="1">IF(I1178&lt;&gt;"",(J1177-K1177)*(1+($H$12-$H$13)/12),"")</f>
        <v/>
      </c>
      <c r="K1178" s="33" t="str">
        <f ca="1">IF(J1178&lt;&gt;"",-PMT(($H$12-$H$13)/12,12*$H$17,$J$28,0,1),"")</f>
        <v/>
      </c>
      <c r="L1178" s="33" t="str">
        <f ca="1">IF(K1178&lt;&gt;"",J1178*$H$13/12,"")</f>
        <v/>
      </c>
    </row>
    <row r="1179" spans="2:12" x14ac:dyDescent="0.3">
      <c r="B1179" s="30" t="str">
        <f ca="1">IFERROR(IF(YEARFRAC($B$28,IF(DATE(YEAR(B1178),MONTH(B1178),15)&gt;B1178,DATE(YEAR(B1178),MONTH(B1178),15),DATE(YEAR(B1178),MONTH(B1178)+1,1)))&gt;$H$16,"",IF(DATE(YEAR(B1178),MONTH(B1178),15)&gt;B1178,DATE(YEAR(B1178),MONTH(B1178),15),DATE(YEAR(B1178),MONTH(B1178)+1,1))),"")</f>
        <v/>
      </c>
      <c r="C1179" s="33" t="str">
        <f ca="1">IF(B1179&lt;&gt;"",IF(AND(MONTH(B1179)=1,DAY(B1179)=1),C1178*(1+$H$10),C1178),"")</f>
        <v/>
      </c>
      <c r="D1179" s="33" t="str">
        <f ca="1">IF(C1179&lt;&gt;"",C1179*$H$8/24,"")</f>
        <v/>
      </c>
      <c r="E1179" s="33" t="str">
        <f ca="1">IF(D1179&lt;&gt;"",C1179*$H$9/24,"")</f>
        <v/>
      </c>
      <c r="F1179" s="33" t="str">
        <f ca="1">IF(E1179&lt;&gt;"",F1178*(1+$H$11-$H$13)^YEARFRAC(B1178,B1179,1)+D1179+E1179,"")</f>
        <v/>
      </c>
      <c r="G1179" s="33" t="str">
        <f ca="1">IF(E1179&lt;&gt;"",F1178*((1+$H$11)^YEARFRAC(B1178,B1179,1)-(1+$H$11-$H$13)^YEARFRAC(B1178,B1179,1)),"")</f>
        <v/>
      </c>
      <c r="I1179" s="30" t="str">
        <f ca="1">IFERROR(IF(YEARFRAC($I$28,DATE(YEAR(I1178),MONTH(I1178)+1,1))&gt;$H$17,"",DATE(YEAR(I1178),MONTH(I1178)+1,1)),"")</f>
        <v/>
      </c>
      <c r="J1179" s="33" t="str">
        <f ca="1">IF(I1179&lt;&gt;"",(J1178-K1178)*(1+($H$12-$H$13)/12),"")</f>
        <v/>
      </c>
      <c r="K1179" s="33" t="str">
        <f ca="1">IF(J1179&lt;&gt;"",-PMT(($H$12-$H$13)/12,12*$H$17,$J$28,0,1),"")</f>
        <v/>
      </c>
      <c r="L1179" s="33" t="str">
        <f ca="1">IF(K1179&lt;&gt;"",J1179*$H$13/12,"")</f>
        <v/>
      </c>
    </row>
    <row r="1180" spans="2:12" x14ac:dyDescent="0.3">
      <c r="B1180" s="30" t="str">
        <f ca="1">IFERROR(IF(YEARFRAC($B$28,IF(DATE(YEAR(B1179),MONTH(B1179),15)&gt;B1179,DATE(YEAR(B1179),MONTH(B1179),15),DATE(YEAR(B1179),MONTH(B1179)+1,1)))&gt;$H$16,"",IF(DATE(YEAR(B1179),MONTH(B1179),15)&gt;B1179,DATE(YEAR(B1179),MONTH(B1179),15),DATE(YEAR(B1179),MONTH(B1179)+1,1))),"")</f>
        <v/>
      </c>
      <c r="C1180" s="33" t="str">
        <f ca="1">IF(B1180&lt;&gt;"",IF(AND(MONTH(B1180)=1,DAY(B1180)=1),C1179*(1+$H$10),C1179),"")</f>
        <v/>
      </c>
      <c r="D1180" s="33" t="str">
        <f ca="1">IF(C1180&lt;&gt;"",C1180*$H$8/24,"")</f>
        <v/>
      </c>
      <c r="E1180" s="33" t="str">
        <f ca="1">IF(D1180&lt;&gt;"",C1180*$H$9/24,"")</f>
        <v/>
      </c>
      <c r="F1180" s="33" t="str">
        <f ca="1">IF(E1180&lt;&gt;"",F1179*(1+$H$11-$H$13)^YEARFRAC(B1179,B1180,1)+D1180+E1180,"")</f>
        <v/>
      </c>
      <c r="G1180" s="33" t="str">
        <f ca="1">IF(E1180&lt;&gt;"",F1179*((1+$H$11)^YEARFRAC(B1179,B1180,1)-(1+$H$11-$H$13)^YEARFRAC(B1179,B1180,1)),"")</f>
        <v/>
      </c>
      <c r="I1180" s="30" t="str">
        <f ca="1">IFERROR(IF(YEARFRAC($I$28,DATE(YEAR(I1179),MONTH(I1179)+1,1))&gt;$H$17,"",DATE(YEAR(I1179),MONTH(I1179)+1,1)),"")</f>
        <v/>
      </c>
      <c r="J1180" s="33" t="str">
        <f ca="1">IF(I1180&lt;&gt;"",(J1179-K1179)*(1+($H$12-$H$13)/12),"")</f>
        <v/>
      </c>
      <c r="K1180" s="33" t="str">
        <f ca="1">IF(J1180&lt;&gt;"",-PMT(($H$12-$H$13)/12,12*$H$17,$J$28,0,1),"")</f>
        <v/>
      </c>
      <c r="L1180" s="33" t="str">
        <f ca="1">IF(K1180&lt;&gt;"",J1180*$H$13/12,"")</f>
        <v/>
      </c>
    </row>
    <row r="1181" spans="2:12" x14ac:dyDescent="0.3">
      <c r="B1181" s="30" t="str">
        <f ca="1">IFERROR(IF(YEARFRAC($B$28,IF(DATE(YEAR(B1180),MONTH(B1180),15)&gt;B1180,DATE(YEAR(B1180),MONTH(B1180),15),DATE(YEAR(B1180),MONTH(B1180)+1,1)))&gt;$H$16,"",IF(DATE(YEAR(B1180),MONTH(B1180),15)&gt;B1180,DATE(YEAR(B1180),MONTH(B1180),15),DATE(YEAR(B1180),MONTH(B1180)+1,1))),"")</f>
        <v/>
      </c>
      <c r="C1181" s="33" t="str">
        <f ca="1">IF(B1181&lt;&gt;"",IF(AND(MONTH(B1181)=1,DAY(B1181)=1),C1180*(1+$H$10),C1180),"")</f>
        <v/>
      </c>
      <c r="D1181" s="33" t="str">
        <f ca="1">IF(C1181&lt;&gt;"",C1181*$H$8/24,"")</f>
        <v/>
      </c>
      <c r="E1181" s="33" t="str">
        <f ca="1">IF(D1181&lt;&gt;"",C1181*$H$9/24,"")</f>
        <v/>
      </c>
      <c r="F1181" s="33" t="str">
        <f ca="1">IF(E1181&lt;&gt;"",F1180*(1+$H$11-$H$13)^YEARFRAC(B1180,B1181,1)+D1181+E1181,"")</f>
        <v/>
      </c>
      <c r="G1181" s="33" t="str">
        <f ca="1">IF(E1181&lt;&gt;"",F1180*((1+$H$11)^YEARFRAC(B1180,B1181,1)-(1+$H$11-$H$13)^YEARFRAC(B1180,B1181,1)),"")</f>
        <v/>
      </c>
      <c r="I1181" s="30" t="str">
        <f ca="1">IFERROR(IF(YEARFRAC($I$28,DATE(YEAR(I1180),MONTH(I1180)+1,1))&gt;$H$17,"",DATE(YEAR(I1180),MONTH(I1180)+1,1)),"")</f>
        <v/>
      </c>
      <c r="J1181" s="33" t="str">
        <f ca="1">IF(I1181&lt;&gt;"",(J1180-K1180)*(1+($H$12-$H$13)/12),"")</f>
        <v/>
      </c>
      <c r="K1181" s="33" t="str">
        <f ca="1">IF(J1181&lt;&gt;"",-PMT(($H$12-$H$13)/12,12*$H$17,$J$28,0,1),"")</f>
        <v/>
      </c>
      <c r="L1181" s="33" t="str">
        <f ca="1">IF(K1181&lt;&gt;"",J1181*$H$13/12,"")</f>
        <v/>
      </c>
    </row>
    <row r="1182" spans="2:12" x14ac:dyDescent="0.3">
      <c r="B1182" s="30" t="str">
        <f ca="1">IFERROR(IF(YEARFRAC($B$28,IF(DATE(YEAR(B1181),MONTH(B1181),15)&gt;B1181,DATE(YEAR(B1181),MONTH(B1181),15),DATE(YEAR(B1181),MONTH(B1181)+1,1)))&gt;$H$16,"",IF(DATE(YEAR(B1181),MONTH(B1181),15)&gt;B1181,DATE(YEAR(B1181),MONTH(B1181),15),DATE(YEAR(B1181),MONTH(B1181)+1,1))),"")</f>
        <v/>
      </c>
      <c r="C1182" s="33" t="str">
        <f ca="1">IF(B1182&lt;&gt;"",IF(AND(MONTH(B1182)=1,DAY(B1182)=1),C1181*(1+$H$10),C1181),"")</f>
        <v/>
      </c>
      <c r="D1182" s="33" t="str">
        <f ca="1">IF(C1182&lt;&gt;"",C1182*$H$8/24,"")</f>
        <v/>
      </c>
      <c r="E1182" s="33" t="str">
        <f ca="1">IF(D1182&lt;&gt;"",C1182*$H$9/24,"")</f>
        <v/>
      </c>
      <c r="F1182" s="33" t="str">
        <f ca="1">IF(E1182&lt;&gt;"",F1181*(1+$H$11-$H$13)^YEARFRAC(B1181,B1182,1)+D1182+E1182,"")</f>
        <v/>
      </c>
      <c r="G1182" s="33" t="str">
        <f ca="1">IF(E1182&lt;&gt;"",F1181*((1+$H$11)^YEARFRAC(B1181,B1182,1)-(1+$H$11-$H$13)^YEARFRAC(B1181,B1182,1)),"")</f>
        <v/>
      </c>
      <c r="I1182" s="30" t="str">
        <f ca="1">IFERROR(IF(YEARFRAC($I$28,DATE(YEAR(I1181),MONTH(I1181)+1,1))&gt;$H$17,"",DATE(YEAR(I1181),MONTH(I1181)+1,1)),"")</f>
        <v/>
      </c>
      <c r="J1182" s="33" t="str">
        <f ca="1">IF(I1182&lt;&gt;"",(J1181-K1181)*(1+($H$12-$H$13)/12),"")</f>
        <v/>
      </c>
      <c r="K1182" s="33" t="str">
        <f ca="1">IF(J1182&lt;&gt;"",-PMT(($H$12-$H$13)/12,12*$H$17,$J$28,0,1),"")</f>
        <v/>
      </c>
      <c r="L1182" s="33" t="str">
        <f ca="1">IF(K1182&lt;&gt;"",J1182*$H$13/12,"")</f>
        <v/>
      </c>
    </row>
    <row r="1183" spans="2:12" x14ac:dyDescent="0.3">
      <c r="B1183" s="30" t="str">
        <f ca="1">IFERROR(IF(YEARFRAC($B$28,IF(DATE(YEAR(B1182),MONTH(B1182),15)&gt;B1182,DATE(YEAR(B1182),MONTH(B1182),15),DATE(YEAR(B1182),MONTH(B1182)+1,1)))&gt;$H$16,"",IF(DATE(YEAR(B1182),MONTH(B1182),15)&gt;B1182,DATE(YEAR(B1182),MONTH(B1182),15),DATE(YEAR(B1182),MONTH(B1182)+1,1))),"")</f>
        <v/>
      </c>
      <c r="C1183" s="33" t="str">
        <f ca="1">IF(B1183&lt;&gt;"",IF(AND(MONTH(B1183)=1,DAY(B1183)=1),C1182*(1+$H$10),C1182),"")</f>
        <v/>
      </c>
      <c r="D1183" s="33" t="str">
        <f ca="1">IF(C1183&lt;&gt;"",C1183*$H$8/24,"")</f>
        <v/>
      </c>
      <c r="E1183" s="33" t="str">
        <f ca="1">IF(D1183&lt;&gt;"",C1183*$H$9/24,"")</f>
        <v/>
      </c>
      <c r="F1183" s="33" t="str">
        <f ca="1">IF(E1183&lt;&gt;"",F1182*(1+$H$11-$H$13)^YEARFRAC(B1182,B1183,1)+D1183+E1183,"")</f>
        <v/>
      </c>
      <c r="G1183" s="33" t="str">
        <f ca="1">IF(E1183&lt;&gt;"",F1182*((1+$H$11)^YEARFRAC(B1182,B1183,1)-(1+$H$11-$H$13)^YEARFRAC(B1182,B1183,1)),"")</f>
        <v/>
      </c>
      <c r="I1183" s="30" t="str">
        <f ca="1">IFERROR(IF(YEARFRAC($I$28,DATE(YEAR(I1182),MONTH(I1182)+1,1))&gt;$H$17,"",DATE(YEAR(I1182),MONTH(I1182)+1,1)),"")</f>
        <v/>
      </c>
      <c r="J1183" s="33" t="str">
        <f ca="1">IF(I1183&lt;&gt;"",(J1182-K1182)*(1+($H$12-$H$13)/12),"")</f>
        <v/>
      </c>
      <c r="K1183" s="33" t="str">
        <f ca="1">IF(J1183&lt;&gt;"",-PMT(($H$12-$H$13)/12,12*$H$17,$J$28,0,1),"")</f>
        <v/>
      </c>
      <c r="L1183" s="33" t="str">
        <f ca="1">IF(K1183&lt;&gt;"",J1183*$H$13/12,"")</f>
        <v/>
      </c>
    </row>
    <row r="1184" spans="2:12" x14ac:dyDescent="0.3">
      <c r="B1184" s="30" t="str">
        <f ca="1">IFERROR(IF(YEARFRAC($B$28,IF(DATE(YEAR(B1183),MONTH(B1183),15)&gt;B1183,DATE(YEAR(B1183),MONTH(B1183),15),DATE(YEAR(B1183),MONTH(B1183)+1,1)))&gt;$H$16,"",IF(DATE(YEAR(B1183),MONTH(B1183),15)&gt;B1183,DATE(YEAR(B1183),MONTH(B1183),15),DATE(YEAR(B1183),MONTH(B1183)+1,1))),"")</f>
        <v/>
      </c>
      <c r="C1184" s="33" t="str">
        <f ca="1">IF(B1184&lt;&gt;"",IF(AND(MONTH(B1184)=1,DAY(B1184)=1),C1183*(1+$H$10),C1183),"")</f>
        <v/>
      </c>
      <c r="D1184" s="33" t="str">
        <f ca="1">IF(C1184&lt;&gt;"",C1184*$H$8/24,"")</f>
        <v/>
      </c>
      <c r="E1184" s="33" t="str">
        <f ca="1">IF(D1184&lt;&gt;"",C1184*$H$9/24,"")</f>
        <v/>
      </c>
      <c r="F1184" s="33" t="str">
        <f ca="1">IF(E1184&lt;&gt;"",F1183*(1+$H$11-$H$13)^YEARFRAC(B1183,B1184,1)+D1184+E1184,"")</f>
        <v/>
      </c>
      <c r="G1184" s="33" t="str">
        <f ca="1">IF(E1184&lt;&gt;"",F1183*((1+$H$11)^YEARFRAC(B1183,B1184,1)-(1+$H$11-$H$13)^YEARFRAC(B1183,B1184,1)),"")</f>
        <v/>
      </c>
      <c r="I1184" s="30" t="str">
        <f ca="1">IFERROR(IF(YEARFRAC($I$28,DATE(YEAR(I1183),MONTH(I1183)+1,1))&gt;$H$17,"",DATE(YEAR(I1183),MONTH(I1183)+1,1)),"")</f>
        <v/>
      </c>
      <c r="J1184" s="33" t="str">
        <f ca="1">IF(I1184&lt;&gt;"",(J1183-K1183)*(1+($H$12-$H$13)/12),"")</f>
        <v/>
      </c>
      <c r="K1184" s="33" t="str">
        <f ca="1">IF(J1184&lt;&gt;"",-PMT(($H$12-$H$13)/12,12*$H$17,$J$28,0,1),"")</f>
        <v/>
      </c>
      <c r="L1184" s="33" t="str">
        <f ca="1">IF(K1184&lt;&gt;"",J1184*$H$13/12,"")</f>
        <v/>
      </c>
    </row>
    <row r="1185" spans="2:12" x14ac:dyDescent="0.3">
      <c r="B1185" s="30" t="str">
        <f ca="1">IFERROR(IF(YEARFRAC($B$28,IF(DATE(YEAR(B1184),MONTH(B1184),15)&gt;B1184,DATE(YEAR(B1184),MONTH(B1184),15),DATE(YEAR(B1184),MONTH(B1184)+1,1)))&gt;$H$16,"",IF(DATE(YEAR(B1184),MONTH(B1184),15)&gt;B1184,DATE(YEAR(B1184),MONTH(B1184),15),DATE(YEAR(B1184),MONTH(B1184)+1,1))),"")</f>
        <v/>
      </c>
      <c r="C1185" s="33" t="str">
        <f ca="1">IF(B1185&lt;&gt;"",IF(AND(MONTH(B1185)=1,DAY(B1185)=1),C1184*(1+$H$10),C1184),"")</f>
        <v/>
      </c>
      <c r="D1185" s="33" t="str">
        <f ca="1">IF(C1185&lt;&gt;"",C1185*$H$8/24,"")</f>
        <v/>
      </c>
      <c r="E1185" s="33" t="str">
        <f ca="1">IF(D1185&lt;&gt;"",C1185*$H$9/24,"")</f>
        <v/>
      </c>
      <c r="F1185" s="33" t="str">
        <f ca="1">IF(E1185&lt;&gt;"",F1184*(1+$H$11-$H$13)^YEARFRAC(B1184,B1185,1)+D1185+E1185,"")</f>
        <v/>
      </c>
      <c r="G1185" s="33" t="str">
        <f ca="1">IF(E1185&lt;&gt;"",F1184*((1+$H$11)^YEARFRAC(B1184,B1185,1)-(1+$H$11-$H$13)^YEARFRAC(B1184,B1185,1)),"")</f>
        <v/>
      </c>
      <c r="I1185" s="30" t="str">
        <f ca="1">IFERROR(IF(YEARFRAC($I$28,DATE(YEAR(I1184),MONTH(I1184)+1,1))&gt;$H$17,"",DATE(YEAR(I1184),MONTH(I1184)+1,1)),"")</f>
        <v/>
      </c>
      <c r="J1185" s="33" t="str">
        <f ca="1">IF(I1185&lt;&gt;"",(J1184-K1184)*(1+($H$12-$H$13)/12),"")</f>
        <v/>
      </c>
      <c r="K1185" s="33" t="str">
        <f ca="1">IF(J1185&lt;&gt;"",-PMT(($H$12-$H$13)/12,12*$H$17,$J$28,0,1),"")</f>
        <v/>
      </c>
      <c r="L1185" s="33" t="str">
        <f ca="1">IF(K1185&lt;&gt;"",J1185*$H$13/12,"")</f>
        <v/>
      </c>
    </row>
    <row r="1186" spans="2:12" x14ac:dyDescent="0.3">
      <c r="B1186" s="30" t="str">
        <f ca="1">IFERROR(IF(YEARFRAC($B$28,IF(DATE(YEAR(B1185),MONTH(B1185),15)&gt;B1185,DATE(YEAR(B1185),MONTH(B1185),15),DATE(YEAR(B1185),MONTH(B1185)+1,1)))&gt;$H$16,"",IF(DATE(YEAR(B1185),MONTH(B1185),15)&gt;B1185,DATE(YEAR(B1185),MONTH(B1185),15),DATE(YEAR(B1185),MONTH(B1185)+1,1))),"")</f>
        <v/>
      </c>
      <c r="C1186" s="33" t="str">
        <f ca="1">IF(B1186&lt;&gt;"",IF(AND(MONTH(B1186)=1,DAY(B1186)=1),C1185*(1+$H$10),C1185),"")</f>
        <v/>
      </c>
      <c r="D1186" s="33" t="str">
        <f ca="1">IF(C1186&lt;&gt;"",C1186*$H$8/24,"")</f>
        <v/>
      </c>
      <c r="E1186" s="33" t="str">
        <f ca="1">IF(D1186&lt;&gt;"",C1186*$H$9/24,"")</f>
        <v/>
      </c>
      <c r="F1186" s="33" t="str">
        <f ca="1">IF(E1186&lt;&gt;"",F1185*(1+$H$11-$H$13)^YEARFRAC(B1185,B1186,1)+D1186+E1186,"")</f>
        <v/>
      </c>
      <c r="G1186" s="33" t="str">
        <f ca="1">IF(E1186&lt;&gt;"",F1185*((1+$H$11)^YEARFRAC(B1185,B1186,1)-(1+$H$11-$H$13)^YEARFRAC(B1185,B1186,1)),"")</f>
        <v/>
      </c>
      <c r="I1186" s="30" t="str">
        <f ca="1">IFERROR(IF(YEARFRAC($I$28,DATE(YEAR(I1185),MONTH(I1185)+1,1))&gt;$H$17,"",DATE(YEAR(I1185),MONTH(I1185)+1,1)),"")</f>
        <v/>
      </c>
      <c r="J1186" s="33" t="str">
        <f ca="1">IF(I1186&lt;&gt;"",(J1185-K1185)*(1+($H$12-$H$13)/12),"")</f>
        <v/>
      </c>
      <c r="K1186" s="33" t="str">
        <f ca="1">IF(J1186&lt;&gt;"",-PMT(($H$12-$H$13)/12,12*$H$17,$J$28,0,1),"")</f>
        <v/>
      </c>
      <c r="L1186" s="33" t="str">
        <f ca="1">IF(K1186&lt;&gt;"",J1186*$H$13/12,"")</f>
        <v/>
      </c>
    </row>
    <row r="1187" spans="2:12" x14ac:dyDescent="0.3">
      <c r="B1187" s="30" t="str">
        <f ca="1">IFERROR(IF(YEARFRAC($B$28,IF(DATE(YEAR(B1186),MONTH(B1186),15)&gt;B1186,DATE(YEAR(B1186),MONTH(B1186),15),DATE(YEAR(B1186),MONTH(B1186)+1,1)))&gt;$H$16,"",IF(DATE(YEAR(B1186),MONTH(B1186),15)&gt;B1186,DATE(YEAR(B1186),MONTH(B1186),15),DATE(YEAR(B1186),MONTH(B1186)+1,1))),"")</f>
        <v/>
      </c>
      <c r="C1187" s="33" t="str">
        <f ca="1">IF(B1187&lt;&gt;"",IF(AND(MONTH(B1187)=1,DAY(B1187)=1),C1186*(1+$H$10),C1186),"")</f>
        <v/>
      </c>
      <c r="D1187" s="33" t="str">
        <f ca="1">IF(C1187&lt;&gt;"",C1187*$H$8/24,"")</f>
        <v/>
      </c>
      <c r="E1187" s="33" t="str">
        <f ca="1">IF(D1187&lt;&gt;"",C1187*$H$9/24,"")</f>
        <v/>
      </c>
      <c r="F1187" s="33" t="str">
        <f ca="1">IF(E1187&lt;&gt;"",F1186*(1+$H$11-$H$13)^YEARFRAC(B1186,B1187,1)+D1187+E1187,"")</f>
        <v/>
      </c>
      <c r="G1187" s="33" t="str">
        <f ca="1">IF(E1187&lt;&gt;"",F1186*((1+$H$11)^YEARFRAC(B1186,B1187,1)-(1+$H$11-$H$13)^YEARFRAC(B1186,B1187,1)),"")</f>
        <v/>
      </c>
      <c r="I1187" s="30" t="str">
        <f ca="1">IFERROR(IF(YEARFRAC($I$28,DATE(YEAR(I1186),MONTH(I1186)+1,1))&gt;$H$17,"",DATE(YEAR(I1186),MONTH(I1186)+1,1)),"")</f>
        <v/>
      </c>
      <c r="J1187" s="33" t="str">
        <f ca="1">IF(I1187&lt;&gt;"",(J1186-K1186)*(1+($H$12-$H$13)/12),"")</f>
        <v/>
      </c>
      <c r="K1187" s="33" t="str">
        <f ca="1">IF(J1187&lt;&gt;"",-PMT(($H$12-$H$13)/12,12*$H$17,$J$28,0,1),"")</f>
        <v/>
      </c>
      <c r="L1187" s="33" t="str">
        <f ca="1">IF(K1187&lt;&gt;"",J1187*$H$13/12,"")</f>
        <v/>
      </c>
    </row>
    <row r="1188" spans="2:12" x14ac:dyDescent="0.3">
      <c r="B1188" s="30" t="str">
        <f ca="1">IFERROR(IF(YEARFRAC($B$28,IF(DATE(YEAR(B1187),MONTH(B1187),15)&gt;B1187,DATE(YEAR(B1187),MONTH(B1187),15),DATE(YEAR(B1187),MONTH(B1187)+1,1)))&gt;$H$16,"",IF(DATE(YEAR(B1187),MONTH(B1187),15)&gt;B1187,DATE(YEAR(B1187),MONTH(B1187),15),DATE(YEAR(B1187),MONTH(B1187)+1,1))),"")</f>
        <v/>
      </c>
      <c r="C1188" s="33" t="str">
        <f ca="1">IF(B1188&lt;&gt;"",IF(AND(MONTH(B1188)=1,DAY(B1188)=1),C1187*(1+$H$10),C1187),"")</f>
        <v/>
      </c>
      <c r="D1188" s="33" t="str">
        <f ca="1">IF(C1188&lt;&gt;"",C1188*$H$8/24,"")</f>
        <v/>
      </c>
      <c r="E1188" s="33" t="str">
        <f ca="1">IF(D1188&lt;&gt;"",C1188*$H$9/24,"")</f>
        <v/>
      </c>
      <c r="F1188" s="33" t="str">
        <f ca="1">IF(E1188&lt;&gt;"",F1187*(1+$H$11-$H$13)^YEARFRAC(B1187,B1188,1)+D1188+E1188,"")</f>
        <v/>
      </c>
      <c r="G1188" s="33" t="str">
        <f ca="1">IF(E1188&lt;&gt;"",F1187*((1+$H$11)^YEARFRAC(B1187,B1188,1)-(1+$H$11-$H$13)^YEARFRAC(B1187,B1188,1)),"")</f>
        <v/>
      </c>
      <c r="I1188" s="30" t="str">
        <f ca="1">IFERROR(IF(YEARFRAC($I$28,DATE(YEAR(I1187),MONTH(I1187)+1,1))&gt;$H$17,"",DATE(YEAR(I1187),MONTH(I1187)+1,1)),"")</f>
        <v/>
      </c>
      <c r="J1188" s="33" t="str">
        <f ca="1">IF(I1188&lt;&gt;"",(J1187-K1187)*(1+($H$12-$H$13)/12),"")</f>
        <v/>
      </c>
      <c r="K1188" s="33" t="str">
        <f ca="1">IF(J1188&lt;&gt;"",-PMT(($H$12-$H$13)/12,12*$H$17,$J$28,0,1),"")</f>
        <v/>
      </c>
      <c r="L1188" s="33" t="str">
        <f ca="1">IF(K1188&lt;&gt;"",J1188*$H$13/12,"")</f>
        <v/>
      </c>
    </row>
    <row r="1189" spans="2:12" x14ac:dyDescent="0.3">
      <c r="B1189" s="30" t="str">
        <f ca="1">IFERROR(IF(YEARFRAC($B$28,IF(DATE(YEAR(B1188),MONTH(B1188),15)&gt;B1188,DATE(YEAR(B1188),MONTH(B1188),15),DATE(YEAR(B1188),MONTH(B1188)+1,1)))&gt;$H$16,"",IF(DATE(YEAR(B1188),MONTH(B1188),15)&gt;B1188,DATE(YEAR(B1188),MONTH(B1188),15),DATE(YEAR(B1188),MONTH(B1188)+1,1))),"")</f>
        <v/>
      </c>
      <c r="C1189" s="33" t="str">
        <f ca="1">IF(B1189&lt;&gt;"",IF(AND(MONTH(B1189)=1,DAY(B1189)=1),C1188*(1+$H$10),C1188),"")</f>
        <v/>
      </c>
      <c r="D1189" s="33" t="str">
        <f ca="1">IF(C1189&lt;&gt;"",C1189*$H$8/24,"")</f>
        <v/>
      </c>
      <c r="E1189" s="33" t="str">
        <f ca="1">IF(D1189&lt;&gt;"",C1189*$H$9/24,"")</f>
        <v/>
      </c>
      <c r="F1189" s="33" t="str">
        <f ca="1">IF(E1189&lt;&gt;"",F1188*(1+$H$11-$H$13)^YEARFRAC(B1188,B1189,1)+D1189+E1189,"")</f>
        <v/>
      </c>
      <c r="G1189" s="33" t="str">
        <f ca="1">IF(E1189&lt;&gt;"",F1188*((1+$H$11)^YEARFRAC(B1188,B1189,1)-(1+$H$11-$H$13)^YEARFRAC(B1188,B1189,1)),"")</f>
        <v/>
      </c>
      <c r="I1189" s="30" t="str">
        <f ca="1">IFERROR(IF(YEARFRAC($I$28,DATE(YEAR(I1188),MONTH(I1188)+1,1))&gt;$H$17,"",DATE(YEAR(I1188),MONTH(I1188)+1,1)),"")</f>
        <v/>
      </c>
      <c r="J1189" s="33" t="str">
        <f ca="1">IF(I1189&lt;&gt;"",(J1188-K1188)*(1+($H$12-$H$13)/12),"")</f>
        <v/>
      </c>
      <c r="K1189" s="33" t="str">
        <f ca="1">IF(J1189&lt;&gt;"",-PMT(($H$12-$H$13)/12,12*$H$17,$J$28,0,1),"")</f>
        <v/>
      </c>
      <c r="L1189" s="33" t="str">
        <f ca="1">IF(K1189&lt;&gt;"",J1189*$H$13/12,"")</f>
        <v/>
      </c>
    </row>
    <row r="1190" spans="2:12" x14ac:dyDescent="0.3">
      <c r="B1190" s="30" t="str">
        <f ca="1">IFERROR(IF(YEARFRAC($B$28,IF(DATE(YEAR(B1189),MONTH(B1189),15)&gt;B1189,DATE(YEAR(B1189),MONTH(B1189),15),DATE(YEAR(B1189),MONTH(B1189)+1,1)))&gt;$H$16,"",IF(DATE(YEAR(B1189),MONTH(B1189),15)&gt;B1189,DATE(YEAR(B1189),MONTH(B1189),15),DATE(YEAR(B1189),MONTH(B1189)+1,1))),"")</f>
        <v/>
      </c>
      <c r="C1190" s="33" t="str">
        <f ca="1">IF(B1190&lt;&gt;"",IF(AND(MONTH(B1190)=1,DAY(B1190)=1),C1189*(1+$H$10),C1189),"")</f>
        <v/>
      </c>
      <c r="D1190" s="33" t="str">
        <f ca="1">IF(C1190&lt;&gt;"",C1190*$H$8/24,"")</f>
        <v/>
      </c>
      <c r="E1190" s="33" t="str">
        <f ca="1">IF(D1190&lt;&gt;"",C1190*$H$9/24,"")</f>
        <v/>
      </c>
      <c r="F1190" s="33" t="str">
        <f ca="1">IF(E1190&lt;&gt;"",F1189*(1+$H$11-$H$13)^YEARFRAC(B1189,B1190,1)+D1190+E1190,"")</f>
        <v/>
      </c>
      <c r="G1190" s="33" t="str">
        <f ca="1">IF(E1190&lt;&gt;"",F1189*((1+$H$11)^YEARFRAC(B1189,B1190,1)-(1+$H$11-$H$13)^YEARFRAC(B1189,B1190,1)),"")</f>
        <v/>
      </c>
      <c r="I1190" s="30" t="str">
        <f ca="1">IFERROR(IF(YEARFRAC($I$28,DATE(YEAR(I1189),MONTH(I1189)+1,1))&gt;$H$17,"",DATE(YEAR(I1189),MONTH(I1189)+1,1)),"")</f>
        <v/>
      </c>
      <c r="J1190" s="33" t="str">
        <f ca="1">IF(I1190&lt;&gt;"",(J1189-K1189)*(1+($H$12-$H$13)/12),"")</f>
        <v/>
      </c>
      <c r="K1190" s="33" t="str">
        <f ca="1">IF(J1190&lt;&gt;"",-PMT(($H$12-$H$13)/12,12*$H$17,$J$28,0,1),"")</f>
        <v/>
      </c>
      <c r="L1190" s="33" t="str">
        <f ca="1">IF(K1190&lt;&gt;"",J1190*$H$13/12,"")</f>
        <v/>
      </c>
    </row>
    <row r="1191" spans="2:12" x14ac:dyDescent="0.3">
      <c r="B1191" s="30" t="str">
        <f ca="1">IFERROR(IF(YEARFRAC($B$28,IF(DATE(YEAR(B1190),MONTH(B1190),15)&gt;B1190,DATE(YEAR(B1190),MONTH(B1190),15),DATE(YEAR(B1190),MONTH(B1190)+1,1)))&gt;$H$16,"",IF(DATE(YEAR(B1190),MONTH(B1190),15)&gt;B1190,DATE(YEAR(B1190),MONTH(B1190),15),DATE(YEAR(B1190),MONTH(B1190)+1,1))),"")</f>
        <v/>
      </c>
      <c r="C1191" s="33" t="str">
        <f ca="1">IF(B1191&lt;&gt;"",IF(AND(MONTH(B1191)=1,DAY(B1191)=1),C1190*(1+$H$10),C1190),"")</f>
        <v/>
      </c>
      <c r="D1191" s="33" t="str">
        <f ca="1">IF(C1191&lt;&gt;"",C1191*$H$8/24,"")</f>
        <v/>
      </c>
      <c r="E1191" s="33" t="str">
        <f ca="1">IF(D1191&lt;&gt;"",C1191*$H$9/24,"")</f>
        <v/>
      </c>
      <c r="F1191" s="33" t="str">
        <f ca="1">IF(E1191&lt;&gt;"",F1190*(1+$H$11-$H$13)^YEARFRAC(B1190,B1191,1)+D1191+E1191,"")</f>
        <v/>
      </c>
      <c r="G1191" s="33" t="str">
        <f ca="1">IF(E1191&lt;&gt;"",F1190*((1+$H$11)^YEARFRAC(B1190,B1191,1)-(1+$H$11-$H$13)^YEARFRAC(B1190,B1191,1)),"")</f>
        <v/>
      </c>
      <c r="I1191" s="30" t="str">
        <f ca="1">IFERROR(IF(YEARFRAC($I$28,DATE(YEAR(I1190),MONTH(I1190)+1,1))&gt;$H$17,"",DATE(YEAR(I1190),MONTH(I1190)+1,1)),"")</f>
        <v/>
      </c>
      <c r="J1191" s="33" t="str">
        <f ca="1">IF(I1191&lt;&gt;"",(J1190-K1190)*(1+($H$12-$H$13)/12),"")</f>
        <v/>
      </c>
      <c r="K1191" s="33" t="str">
        <f ca="1">IF(J1191&lt;&gt;"",-PMT(($H$12-$H$13)/12,12*$H$17,$J$28,0,1),"")</f>
        <v/>
      </c>
      <c r="L1191" s="33" t="str">
        <f ca="1">IF(K1191&lt;&gt;"",J1191*$H$13/12,"")</f>
        <v/>
      </c>
    </row>
    <row r="1192" spans="2:12" x14ac:dyDescent="0.3">
      <c r="B1192" s="30" t="str">
        <f ca="1">IFERROR(IF(YEARFRAC($B$28,IF(DATE(YEAR(B1191),MONTH(B1191),15)&gt;B1191,DATE(YEAR(B1191),MONTH(B1191),15),DATE(YEAR(B1191),MONTH(B1191)+1,1)))&gt;$H$16,"",IF(DATE(YEAR(B1191),MONTH(B1191),15)&gt;B1191,DATE(YEAR(B1191),MONTH(B1191),15),DATE(YEAR(B1191),MONTH(B1191)+1,1))),"")</f>
        <v/>
      </c>
      <c r="C1192" s="33" t="str">
        <f ca="1">IF(B1192&lt;&gt;"",IF(AND(MONTH(B1192)=1,DAY(B1192)=1),C1191*(1+$H$10),C1191),"")</f>
        <v/>
      </c>
      <c r="D1192" s="33" t="str">
        <f ca="1">IF(C1192&lt;&gt;"",C1192*$H$8/24,"")</f>
        <v/>
      </c>
      <c r="E1192" s="33" t="str">
        <f ca="1">IF(D1192&lt;&gt;"",C1192*$H$9/24,"")</f>
        <v/>
      </c>
      <c r="F1192" s="33" t="str">
        <f ca="1">IF(E1192&lt;&gt;"",F1191*(1+$H$11-$H$13)^YEARFRAC(B1191,B1192,1)+D1192+E1192,"")</f>
        <v/>
      </c>
      <c r="G1192" s="33" t="str">
        <f ca="1">IF(E1192&lt;&gt;"",F1191*((1+$H$11)^YEARFRAC(B1191,B1192,1)-(1+$H$11-$H$13)^YEARFRAC(B1191,B1192,1)),"")</f>
        <v/>
      </c>
      <c r="I1192" s="30" t="str">
        <f ca="1">IFERROR(IF(YEARFRAC($I$28,DATE(YEAR(I1191),MONTH(I1191)+1,1))&gt;$H$17,"",DATE(YEAR(I1191),MONTH(I1191)+1,1)),"")</f>
        <v/>
      </c>
      <c r="J1192" s="33" t="str">
        <f ca="1">IF(I1192&lt;&gt;"",(J1191-K1191)*(1+($H$12-$H$13)/12),"")</f>
        <v/>
      </c>
      <c r="K1192" s="33" t="str">
        <f ca="1">IF(J1192&lt;&gt;"",-PMT(($H$12-$H$13)/12,12*$H$17,$J$28,0,1),"")</f>
        <v/>
      </c>
      <c r="L1192" s="33" t="str">
        <f ca="1">IF(K1192&lt;&gt;"",J1192*$H$13/12,"")</f>
        <v/>
      </c>
    </row>
    <row r="1193" spans="2:12" x14ac:dyDescent="0.3">
      <c r="B1193" s="30" t="str">
        <f ca="1">IFERROR(IF(YEARFRAC($B$28,IF(DATE(YEAR(B1192),MONTH(B1192),15)&gt;B1192,DATE(YEAR(B1192),MONTH(B1192),15),DATE(YEAR(B1192),MONTH(B1192)+1,1)))&gt;$H$16,"",IF(DATE(YEAR(B1192),MONTH(B1192),15)&gt;B1192,DATE(YEAR(B1192),MONTH(B1192),15),DATE(YEAR(B1192),MONTH(B1192)+1,1))),"")</f>
        <v/>
      </c>
      <c r="C1193" s="33" t="str">
        <f ca="1">IF(B1193&lt;&gt;"",IF(AND(MONTH(B1193)=1,DAY(B1193)=1),C1192*(1+$H$10),C1192),"")</f>
        <v/>
      </c>
      <c r="D1193" s="33" t="str">
        <f ca="1">IF(C1193&lt;&gt;"",C1193*$H$8/24,"")</f>
        <v/>
      </c>
      <c r="E1193" s="33" t="str">
        <f ca="1">IF(D1193&lt;&gt;"",C1193*$H$9/24,"")</f>
        <v/>
      </c>
      <c r="F1193" s="33" t="str">
        <f ca="1">IF(E1193&lt;&gt;"",F1192*(1+$H$11-$H$13)^YEARFRAC(B1192,B1193,1)+D1193+E1193,"")</f>
        <v/>
      </c>
      <c r="G1193" s="33" t="str">
        <f ca="1">IF(E1193&lt;&gt;"",F1192*((1+$H$11)^YEARFRAC(B1192,B1193,1)-(1+$H$11-$H$13)^YEARFRAC(B1192,B1193,1)),"")</f>
        <v/>
      </c>
      <c r="I1193" s="30" t="str">
        <f ca="1">IFERROR(IF(YEARFRAC($I$28,DATE(YEAR(I1192),MONTH(I1192)+1,1))&gt;$H$17,"",DATE(YEAR(I1192),MONTH(I1192)+1,1)),"")</f>
        <v/>
      </c>
      <c r="J1193" s="33" t="str">
        <f ca="1">IF(I1193&lt;&gt;"",(J1192-K1192)*(1+($H$12-$H$13)/12),"")</f>
        <v/>
      </c>
      <c r="K1193" s="33" t="str">
        <f ca="1">IF(J1193&lt;&gt;"",-PMT(($H$12-$H$13)/12,12*$H$17,$J$28,0,1),"")</f>
        <v/>
      </c>
      <c r="L1193" s="33" t="str">
        <f ca="1">IF(K1193&lt;&gt;"",J1193*$H$13/12,"")</f>
        <v/>
      </c>
    </row>
    <row r="1194" spans="2:12" x14ac:dyDescent="0.3">
      <c r="B1194" s="30" t="str">
        <f ca="1">IFERROR(IF(YEARFRAC($B$28,IF(DATE(YEAR(B1193),MONTH(B1193),15)&gt;B1193,DATE(YEAR(B1193),MONTH(B1193),15),DATE(YEAR(B1193),MONTH(B1193)+1,1)))&gt;$H$16,"",IF(DATE(YEAR(B1193),MONTH(B1193),15)&gt;B1193,DATE(YEAR(B1193),MONTH(B1193),15),DATE(YEAR(B1193),MONTH(B1193)+1,1))),"")</f>
        <v/>
      </c>
      <c r="C1194" s="33" t="str">
        <f ca="1">IF(B1194&lt;&gt;"",IF(AND(MONTH(B1194)=1,DAY(B1194)=1),C1193*(1+$H$10),C1193),"")</f>
        <v/>
      </c>
      <c r="D1194" s="33" t="str">
        <f ca="1">IF(C1194&lt;&gt;"",C1194*$H$8/24,"")</f>
        <v/>
      </c>
      <c r="E1194" s="33" t="str">
        <f ca="1">IF(D1194&lt;&gt;"",C1194*$H$9/24,"")</f>
        <v/>
      </c>
      <c r="F1194" s="33" t="str">
        <f ca="1">IF(E1194&lt;&gt;"",F1193*(1+$H$11-$H$13)^YEARFRAC(B1193,B1194,1)+D1194+E1194,"")</f>
        <v/>
      </c>
      <c r="G1194" s="33" t="str">
        <f ca="1">IF(E1194&lt;&gt;"",F1193*((1+$H$11)^YEARFRAC(B1193,B1194,1)-(1+$H$11-$H$13)^YEARFRAC(B1193,B1194,1)),"")</f>
        <v/>
      </c>
      <c r="I1194" s="30" t="str">
        <f ca="1">IFERROR(IF(YEARFRAC($I$28,DATE(YEAR(I1193),MONTH(I1193)+1,1))&gt;$H$17,"",DATE(YEAR(I1193),MONTH(I1193)+1,1)),"")</f>
        <v/>
      </c>
      <c r="J1194" s="33" t="str">
        <f ca="1">IF(I1194&lt;&gt;"",(J1193-K1193)*(1+($H$12-$H$13)/12),"")</f>
        <v/>
      </c>
      <c r="K1194" s="33" t="str">
        <f ca="1">IF(J1194&lt;&gt;"",-PMT(($H$12-$H$13)/12,12*$H$17,$J$28,0,1),"")</f>
        <v/>
      </c>
      <c r="L1194" s="33" t="str">
        <f ca="1">IF(K1194&lt;&gt;"",J1194*$H$13/12,"")</f>
        <v/>
      </c>
    </row>
    <row r="1195" spans="2:12" x14ac:dyDescent="0.3">
      <c r="B1195" s="30" t="str">
        <f ca="1">IFERROR(IF(YEARFRAC($B$28,IF(DATE(YEAR(B1194),MONTH(B1194),15)&gt;B1194,DATE(YEAR(B1194),MONTH(B1194),15),DATE(YEAR(B1194),MONTH(B1194)+1,1)))&gt;$H$16,"",IF(DATE(YEAR(B1194),MONTH(B1194),15)&gt;B1194,DATE(YEAR(B1194),MONTH(B1194),15),DATE(YEAR(B1194),MONTH(B1194)+1,1))),"")</f>
        <v/>
      </c>
      <c r="C1195" s="33" t="str">
        <f ca="1">IF(B1195&lt;&gt;"",IF(AND(MONTH(B1195)=1,DAY(B1195)=1),C1194*(1+$H$10),C1194),"")</f>
        <v/>
      </c>
      <c r="D1195" s="33" t="str">
        <f ca="1">IF(C1195&lt;&gt;"",C1195*$H$8/24,"")</f>
        <v/>
      </c>
      <c r="E1195" s="33" t="str">
        <f ca="1">IF(D1195&lt;&gt;"",C1195*$H$9/24,"")</f>
        <v/>
      </c>
      <c r="F1195" s="33" t="str">
        <f ca="1">IF(E1195&lt;&gt;"",F1194*(1+$H$11-$H$13)^YEARFRAC(B1194,B1195,1)+D1195+E1195,"")</f>
        <v/>
      </c>
      <c r="G1195" s="33" t="str">
        <f ca="1">IF(E1195&lt;&gt;"",F1194*((1+$H$11)^YEARFRAC(B1194,B1195,1)-(1+$H$11-$H$13)^YEARFRAC(B1194,B1195,1)),"")</f>
        <v/>
      </c>
      <c r="I1195" s="30" t="str">
        <f ca="1">IFERROR(IF(YEARFRAC($I$28,DATE(YEAR(I1194),MONTH(I1194)+1,1))&gt;$H$17,"",DATE(YEAR(I1194),MONTH(I1194)+1,1)),"")</f>
        <v/>
      </c>
      <c r="J1195" s="33" t="str">
        <f ca="1">IF(I1195&lt;&gt;"",(J1194-K1194)*(1+($H$12-$H$13)/12),"")</f>
        <v/>
      </c>
      <c r="K1195" s="33" t="str">
        <f ca="1">IF(J1195&lt;&gt;"",-PMT(($H$12-$H$13)/12,12*$H$17,$J$28,0,1),"")</f>
        <v/>
      </c>
      <c r="L1195" s="33" t="str">
        <f ca="1">IF(K1195&lt;&gt;"",J1195*$H$13/12,"")</f>
        <v/>
      </c>
    </row>
    <row r="1196" spans="2:12" x14ac:dyDescent="0.3">
      <c r="B1196" s="30" t="str">
        <f ca="1">IFERROR(IF(YEARFRAC($B$28,IF(DATE(YEAR(B1195),MONTH(B1195),15)&gt;B1195,DATE(YEAR(B1195),MONTH(B1195),15),DATE(YEAR(B1195),MONTH(B1195)+1,1)))&gt;$H$16,"",IF(DATE(YEAR(B1195),MONTH(B1195),15)&gt;B1195,DATE(YEAR(B1195),MONTH(B1195),15),DATE(YEAR(B1195),MONTH(B1195)+1,1))),"")</f>
        <v/>
      </c>
      <c r="C1196" s="33" t="str">
        <f ca="1">IF(B1196&lt;&gt;"",IF(AND(MONTH(B1196)=1,DAY(B1196)=1),C1195*(1+$H$10),C1195),"")</f>
        <v/>
      </c>
      <c r="D1196" s="33" t="str">
        <f ca="1">IF(C1196&lt;&gt;"",C1196*$H$8/24,"")</f>
        <v/>
      </c>
      <c r="E1196" s="33" t="str">
        <f ca="1">IF(D1196&lt;&gt;"",C1196*$H$9/24,"")</f>
        <v/>
      </c>
      <c r="F1196" s="33" t="str">
        <f ca="1">IF(E1196&lt;&gt;"",F1195*(1+$H$11-$H$13)^YEARFRAC(B1195,B1196,1)+D1196+E1196,"")</f>
        <v/>
      </c>
      <c r="G1196" s="33" t="str">
        <f ca="1">IF(E1196&lt;&gt;"",F1195*((1+$H$11)^YEARFRAC(B1195,B1196,1)-(1+$H$11-$H$13)^YEARFRAC(B1195,B1196,1)),"")</f>
        <v/>
      </c>
      <c r="I1196" s="30" t="str">
        <f ca="1">IFERROR(IF(YEARFRAC($I$28,DATE(YEAR(I1195),MONTH(I1195)+1,1))&gt;$H$17,"",DATE(YEAR(I1195),MONTH(I1195)+1,1)),"")</f>
        <v/>
      </c>
      <c r="J1196" s="33" t="str">
        <f ca="1">IF(I1196&lt;&gt;"",(J1195-K1195)*(1+($H$12-$H$13)/12),"")</f>
        <v/>
      </c>
      <c r="K1196" s="33" t="str">
        <f ca="1">IF(J1196&lt;&gt;"",-PMT(($H$12-$H$13)/12,12*$H$17,$J$28,0,1),"")</f>
        <v/>
      </c>
      <c r="L1196" s="33" t="str">
        <f ca="1">IF(K1196&lt;&gt;"",J1196*$H$13/12,"")</f>
        <v/>
      </c>
    </row>
    <row r="1197" spans="2:12" x14ac:dyDescent="0.3">
      <c r="B1197" s="30" t="str">
        <f ca="1">IFERROR(IF(YEARFRAC($B$28,IF(DATE(YEAR(B1196),MONTH(B1196),15)&gt;B1196,DATE(YEAR(B1196),MONTH(B1196),15),DATE(YEAR(B1196),MONTH(B1196)+1,1)))&gt;$H$16,"",IF(DATE(YEAR(B1196),MONTH(B1196),15)&gt;B1196,DATE(YEAR(B1196),MONTH(B1196),15),DATE(YEAR(B1196),MONTH(B1196)+1,1))),"")</f>
        <v/>
      </c>
      <c r="C1197" s="33" t="str">
        <f ca="1">IF(B1197&lt;&gt;"",IF(AND(MONTH(B1197)=1,DAY(B1197)=1),C1196*(1+$H$10),C1196),"")</f>
        <v/>
      </c>
      <c r="D1197" s="33" t="str">
        <f ca="1">IF(C1197&lt;&gt;"",C1197*$H$8/24,"")</f>
        <v/>
      </c>
      <c r="E1197" s="33" t="str">
        <f ca="1">IF(D1197&lt;&gt;"",C1197*$H$9/24,"")</f>
        <v/>
      </c>
      <c r="F1197" s="33" t="str">
        <f ca="1">IF(E1197&lt;&gt;"",F1196*(1+$H$11-$H$13)^YEARFRAC(B1196,B1197,1)+D1197+E1197,"")</f>
        <v/>
      </c>
      <c r="G1197" s="33" t="str">
        <f ca="1">IF(E1197&lt;&gt;"",F1196*((1+$H$11)^YEARFRAC(B1196,B1197,1)-(1+$H$11-$H$13)^YEARFRAC(B1196,B1197,1)),"")</f>
        <v/>
      </c>
      <c r="I1197" s="30" t="str">
        <f ca="1">IFERROR(IF(YEARFRAC($I$28,DATE(YEAR(I1196),MONTH(I1196)+1,1))&gt;$H$17,"",DATE(YEAR(I1196),MONTH(I1196)+1,1)),"")</f>
        <v/>
      </c>
      <c r="J1197" s="33" t="str">
        <f ca="1">IF(I1197&lt;&gt;"",(J1196-K1196)*(1+($H$12-$H$13)/12),"")</f>
        <v/>
      </c>
      <c r="K1197" s="33" t="str">
        <f ca="1">IF(J1197&lt;&gt;"",-PMT(($H$12-$H$13)/12,12*$H$17,$J$28,0,1),"")</f>
        <v/>
      </c>
      <c r="L1197" s="33" t="str">
        <f ca="1">IF(K1197&lt;&gt;"",J1197*$H$13/12,"")</f>
        <v/>
      </c>
    </row>
    <row r="1198" spans="2:12" x14ac:dyDescent="0.3">
      <c r="B1198" s="30" t="str">
        <f ca="1">IFERROR(IF(YEARFRAC($B$28,IF(DATE(YEAR(B1197),MONTH(B1197),15)&gt;B1197,DATE(YEAR(B1197),MONTH(B1197),15),DATE(YEAR(B1197),MONTH(B1197)+1,1)))&gt;$H$16,"",IF(DATE(YEAR(B1197),MONTH(B1197),15)&gt;B1197,DATE(YEAR(B1197),MONTH(B1197),15),DATE(YEAR(B1197),MONTH(B1197)+1,1))),"")</f>
        <v/>
      </c>
      <c r="C1198" s="33" t="str">
        <f ca="1">IF(B1198&lt;&gt;"",IF(AND(MONTH(B1198)=1,DAY(B1198)=1),C1197*(1+$H$10),C1197),"")</f>
        <v/>
      </c>
      <c r="D1198" s="33" t="str">
        <f ca="1">IF(C1198&lt;&gt;"",C1198*$H$8/24,"")</f>
        <v/>
      </c>
      <c r="E1198" s="33" t="str">
        <f ca="1">IF(D1198&lt;&gt;"",C1198*$H$9/24,"")</f>
        <v/>
      </c>
      <c r="F1198" s="33" t="str">
        <f ca="1">IF(E1198&lt;&gt;"",F1197*(1+$H$11-$H$13)^YEARFRAC(B1197,B1198,1)+D1198+E1198,"")</f>
        <v/>
      </c>
      <c r="G1198" s="33" t="str">
        <f ca="1">IF(E1198&lt;&gt;"",F1197*((1+$H$11)^YEARFRAC(B1197,B1198,1)-(1+$H$11-$H$13)^YEARFRAC(B1197,B1198,1)),"")</f>
        <v/>
      </c>
      <c r="I1198" s="30" t="str">
        <f ca="1">IFERROR(IF(YEARFRAC($I$28,DATE(YEAR(I1197),MONTH(I1197)+1,1))&gt;$H$17,"",DATE(YEAR(I1197),MONTH(I1197)+1,1)),"")</f>
        <v/>
      </c>
      <c r="J1198" s="33" t="str">
        <f ca="1">IF(I1198&lt;&gt;"",(J1197-K1197)*(1+($H$12-$H$13)/12),"")</f>
        <v/>
      </c>
      <c r="K1198" s="33" t="str">
        <f ca="1">IF(J1198&lt;&gt;"",-PMT(($H$12-$H$13)/12,12*$H$17,$J$28,0,1),"")</f>
        <v/>
      </c>
      <c r="L1198" s="33" t="str">
        <f ca="1">IF(K1198&lt;&gt;"",J1198*$H$13/12,"")</f>
        <v/>
      </c>
    </row>
    <row r="1199" spans="2:12" x14ac:dyDescent="0.3">
      <c r="B1199" s="30" t="str">
        <f ca="1">IFERROR(IF(YEARFRAC($B$28,IF(DATE(YEAR(B1198),MONTH(B1198),15)&gt;B1198,DATE(YEAR(B1198),MONTH(B1198),15),DATE(YEAR(B1198),MONTH(B1198)+1,1)))&gt;$H$16,"",IF(DATE(YEAR(B1198),MONTH(B1198),15)&gt;B1198,DATE(YEAR(B1198),MONTH(B1198),15),DATE(YEAR(B1198),MONTH(B1198)+1,1))),"")</f>
        <v/>
      </c>
      <c r="C1199" s="33" t="str">
        <f ca="1">IF(B1199&lt;&gt;"",IF(AND(MONTH(B1199)=1,DAY(B1199)=1),C1198*(1+$H$10),C1198),"")</f>
        <v/>
      </c>
      <c r="D1199" s="33" t="str">
        <f ca="1">IF(C1199&lt;&gt;"",C1199*$H$8/24,"")</f>
        <v/>
      </c>
      <c r="E1199" s="33" t="str">
        <f ca="1">IF(D1199&lt;&gt;"",C1199*$H$9/24,"")</f>
        <v/>
      </c>
      <c r="F1199" s="33" t="str">
        <f ca="1">IF(E1199&lt;&gt;"",F1198*(1+$H$11-$H$13)^YEARFRAC(B1198,B1199,1)+D1199+E1199,"")</f>
        <v/>
      </c>
      <c r="G1199" s="33" t="str">
        <f ca="1">IF(E1199&lt;&gt;"",F1198*((1+$H$11)^YEARFRAC(B1198,B1199,1)-(1+$H$11-$H$13)^YEARFRAC(B1198,B1199,1)),"")</f>
        <v/>
      </c>
      <c r="I1199" s="30" t="str">
        <f ca="1">IFERROR(IF(YEARFRAC($I$28,DATE(YEAR(I1198),MONTH(I1198)+1,1))&gt;$H$17,"",DATE(YEAR(I1198),MONTH(I1198)+1,1)),"")</f>
        <v/>
      </c>
      <c r="J1199" s="33" t="str">
        <f ca="1">IF(I1199&lt;&gt;"",(J1198-K1198)*(1+($H$12-$H$13)/12),"")</f>
        <v/>
      </c>
      <c r="K1199" s="33" t="str">
        <f ca="1">IF(J1199&lt;&gt;"",-PMT(($H$12-$H$13)/12,12*$H$17,$J$28,0,1),"")</f>
        <v/>
      </c>
      <c r="L1199" s="33" t="str">
        <f ca="1">IF(K1199&lt;&gt;"",J1199*$H$13/12,"")</f>
        <v/>
      </c>
    </row>
    <row r="1200" spans="2:12" x14ac:dyDescent="0.3">
      <c r="B1200" s="30" t="str">
        <f ca="1">IFERROR(IF(YEARFRAC($B$28,IF(DATE(YEAR(B1199),MONTH(B1199),15)&gt;B1199,DATE(YEAR(B1199),MONTH(B1199),15),DATE(YEAR(B1199),MONTH(B1199)+1,1)))&gt;$H$16,"",IF(DATE(YEAR(B1199),MONTH(B1199),15)&gt;B1199,DATE(YEAR(B1199),MONTH(B1199),15),DATE(YEAR(B1199),MONTH(B1199)+1,1))),"")</f>
        <v/>
      </c>
      <c r="C1200" s="33" t="str">
        <f ca="1">IF(B1200&lt;&gt;"",IF(AND(MONTH(B1200)=1,DAY(B1200)=1),C1199*(1+$H$10),C1199),"")</f>
        <v/>
      </c>
      <c r="D1200" s="33" t="str">
        <f ca="1">IF(C1200&lt;&gt;"",C1200*$H$8/24,"")</f>
        <v/>
      </c>
      <c r="E1200" s="33" t="str">
        <f ca="1">IF(D1200&lt;&gt;"",C1200*$H$9/24,"")</f>
        <v/>
      </c>
      <c r="F1200" s="33" t="str">
        <f ca="1">IF(E1200&lt;&gt;"",F1199*(1+$H$11-$H$13)^YEARFRAC(B1199,B1200,1)+D1200+E1200,"")</f>
        <v/>
      </c>
      <c r="G1200" s="33" t="str">
        <f ca="1">IF(E1200&lt;&gt;"",F1199*((1+$H$11)^YEARFRAC(B1199,B1200,1)-(1+$H$11-$H$13)^YEARFRAC(B1199,B1200,1)),"")</f>
        <v/>
      </c>
      <c r="I1200" s="30" t="str">
        <f ca="1">IFERROR(IF(YEARFRAC($I$28,DATE(YEAR(I1199),MONTH(I1199)+1,1))&gt;$H$17,"",DATE(YEAR(I1199),MONTH(I1199)+1,1)),"")</f>
        <v/>
      </c>
      <c r="J1200" s="33" t="str">
        <f ca="1">IF(I1200&lt;&gt;"",(J1199-K1199)*(1+($H$12-$H$13)/12),"")</f>
        <v/>
      </c>
      <c r="K1200" s="33" t="str">
        <f ca="1">IF(J1200&lt;&gt;"",-PMT(($H$12-$H$13)/12,12*$H$17,$J$28,0,1),"")</f>
        <v/>
      </c>
      <c r="L1200" s="33" t="str">
        <f ca="1">IF(K1200&lt;&gt;"",J1200*$H$13/12,"")</f>
        <v/>
      </c>
    </row>
    <row r="1201" spans="2:12" x14ac:dyDescent="0.3">
      <c r="B1201" s="30" t="str">
        <f ca="1">IFERROR(IF(YEARFRAC($B$28,IF(DATE(YEAR(B1200),MONTH(B1200),15)&gt;B1200,DATE(YEAR(B1200),MONTH(B1200),15),DATE(YEAR(B1200),MONTH(B1200)+1,1)))&gt;$H$16,"",IF(DATE(YEAR(B1200),MONTH(B1200),15)&gt;B1200,DATE(YEAR(B1200),MONTH(B1200),15),DATE(YEAR(B1200),MONTH(B1200)+1,1))),"")</f>
        <v/>
      </c>
      <c r="C1201" s="33" t="str">
        <f ca="1">IF(B1201&lt;&gt;"",IF(AND(MONTH(B1201)=1,DAY(B1201)=1),C1200*(1+$H$10),C1200),"")</f>
        <v/>
      </c>
      <c r="D1201" s="33" t="str">
        <f ca="1">IF(C1201&lt;&gt;"",C1201*$H$8/24,"")</f>
        <v/>
      </c>
      <c r="E1201" s="33" t="str">
        <f ca="1">IF(D1201&lt;&gt;"",C1201*$H$9/24,"")</f>
        <v/>
      </c>
      <c r="F1201" s="33" t="str">
        <f ca="1">IF(E1201&lt;&gt;"",F1200*(1+$H$11-$H$13)^YEARFRAC(B1200,B1201,1)+D1201+E1201,"")</f>
        <v/>
      </c>
      <c r="G1201" s="33" t="str">
        <f ca="1">IF(E1201&lt;&gt;"",F1200*((1+$H$11)^YEARFRAC(B1200,B1201,1)-(1+$H$11-$H$13)^YEARFRAC(B1200,B1201,1)),"")</f>
        <v/>
      </c>
      <c r="I1201" s="30" t="str">
        <f ca="1">IFERROR(IF(YEARFRAC($I$28,DATE(YEAR(I1200),MONTH(I1200)+1,1))&gt;$H$17,"",DATE(YEAR(I1200),MONTH(I1200)+1,1)),"")</f>
        <v/>
      </c>
      <c r="J1201" s="33" t="str">
        <f ca="1">IF(I1201&lt;&gt;"",(J1200-K1200)*(1+($H$12-$H$13)/12),"")</f>
        <v/>
      </c>
      <c r="K1201" s="33" t="str">
        <f ca="1">IF(J1201&lt;&gt;"",-PMT(($H$12-$H$13)/12,12*$H$17,$J$28,0,1),"")</f>
        <v/>
      </c>
      <c r="L1201" s="33" t="str">
        <f ca="1">IF(K1201&lt;&gt;"",J1201*$H$13/12,"")</f>
        <v/>
      </c>
    </row>
    <row r="1202" spans="2:12" x14ac:dyDescent="0.3">
      <c r="B1202" s="30" t="str">
        <f ca="1">IFERROR(IF(YEARFRAC($B$28,IF(DATE(YEAR(B1201),MONTH(B1201),15)&gt;B1201,DATE(YEAR(B1201),MONTH(B1201),15),DATE(YEAR(B1201),MONTH(B1201)+1,1)))&gt;$H$16,"",IF(DATE(YEAR(B1201),MONTH(B1201),15)&gt;B1201,DATE(YEAR(B1201),MONTH(B1201),15),DATE(YEAR(B1201),MONTH(B1201)+1,1))),"")</f>
        <v/>
      </c>
      <c r="C1202" s="33" t="str">
        <f ca="1">IF(B1202&lt;&gt;"",IF(AND(MONTH(B1202)=1,DAY(B1202)=1),C1201*(1+$H$10),C1201),"")</f>
        <v/>
      </c>
      <c r="D1202" s="33" t="str">
        <f ca="1">IF(C1202&lt;&gt;"",C1202*$H$8/24,"")</f>
        <v/>
      </c>
      <c r="E1202" s="33" t="str">
        <f ca="1">IF(D1202&lt;&gt;"",C1202*$H$9/24,"")</f>
        <v/>
      </c>
      <c r="F1202" s="33" t="str">
        <f ca="1">IF(E1202&lt;&gt;"",F1201*(1+$H$11-$H$13)^YEARFRAC(B1201,B1202,1)+D1202+E1202,"")</f>
        <v/>
      </c>
      <c r="G1202" s="33" t="str">
        <f ca="1">IF(E1202&lt;&gt;"",F1201*((1+$H$11)^YEARFRAC(B1201,B1202,1)-(1+$H$11-$H$13)^YEARFRAC(B1201,B1202,1)),"")</f>
        <v/>
      </c>
      <c r="I1202" s="30" t="str">
        <f ca="1">IFERROR(IF(YEARFRAC($I$28,DATE(YEAR(I1201),MONTH(I1201)+1,1))&gt;$H$17,"",DATE(YEAR(I1201),MONTH(I1201)+1,1)),"")</f>
        <v/>
      </c>
      <c r="J1202" s="33" t="str">
        <f ca="1">IF(I1202&lt;&gt;"",(J1201-K1201)*(1+($H$12-$H$13)/12),"")</f>
        <v/>
      </c>
      <c r="K1202" s="33" t="str">
        <f ca="1">IF(J1202&lt;&gt;"",-PMT(($H$12-$H$13)/12,12*$H$17,$J$28,0,1),"")</f>
        <v/>
      </c>
      <c r="L1202" s="33" t="str">
        <f ca="1">IF(K1202&lt;&gt;"",J1202*$H$13/12,"")</f>
        <v/>
      </c>
    </row>
    <row r="1203" spans="2:12" x14ac:dyDescent="0.3">
      <c r="B1203" s="30" t="str">
        <f ca="1">IFERROR(IF(YEARFRAC($B$28,IF(DATE(YEAR(B1202),MONTH(B1202),15)&gt;B1202,DATE(YEAR(B1202),MONTH(B1202),15),DATE(YEAR(B1202),MONTH(B1202)+1,1)))&gt;$H$16,"",IF(DATE(YEAR(B1202),MONTH(B1202),15)&gt;B1202,DATE(YEAR(B1202),MONTH(B1202),15),DATE(YEAR(B1202),MONTH(B1202)+1,1))),"")</f>
        <v/>
      </c>
      <c r="C1203" s="33" t="str">
        <f ca="1">IF(B1203&lt;&gt;"",IF(AND(MONTH(B1203)=1,DAY(B1203)=1),C1202*(1+$H$10),C1202),"")</f>
        <v/>
      </c>
      <c r="D1203" s="33" t="str">
        <f ca="1">IF(C1203&lt;&gt;"",C1203*$H$8/24,"")</f>
        <v/>
      </c>
      <c r="E1203" s="33" t="str">
        <f ca="1">IF(D1203&lt;&gt;"",C1203*$H$9/24,"")</f>
        <v/>
      </c>
      <c r="F1203" s="33" t="str">
        <f ca="1">IF(E1203&lt;&gt;"",F1202*(1+$H$11-$H$13)^YEARFRAC(B1202,B1203,1)+D1203+E1203,"")</f>
        <v/>
      </c>
      <c r="G1203" s="33" t="str">
        <f ca="1">IF(E1203&lt;&gt;"",F1202*((1+$H$11)^YEARFRAC(B1202,B1203,1)-(1+$H$11-$H$13)^YEARFRAC(B1202,B1203,1)),"")</f>
        <v/>
      </c>
      <c r="I1203" s="30" t="str">
        <f ca="1">IFERROR(IF(YEARFRAC($I$28,DATE(YEAR(I1202),MONTH(I1202)+1,1))&gt;$H$17,"",DATE(YEAR(I1202),MONTH(I1202)+1,1)),"")</f>
        <v/>
      </c>
      <c r="J1203" s="33" t="str">
        <f ca="1">IF(I1203&lt;&gt;"",(J1202-K1202)*(1+($H$12-$H$13)/12),"")</f>
        <v/>
      </c>
      <c r="K1203" s="33" t="str">
        <f ca="1">IF(J1203&lt;&gt;"",-PMT(($H$12-$H$13)/12,12*$H$17,$J$28,0,1),"")</f>
        <v/>
      </c>
      <c r="L1203" s="33" t="str">
        <f ca="1">IF(K1203&lt;&gt;"",J1203*$H$13/12,"")</f>
        <v/>
      </c>
    </row>
    <row r="1204" spans="2:12" x14ac:dyDescent="0.3">
      <c r="B1204" s="30" t="str">
        <f ca="1">IFERROR(IF(YEARFRAC($B$28,IF(DATE(YEAR(B1203),MONTH(B1203),15)&gt;B1203,DATE(YEAR(B1203),MONTH(B1203),15),DATE(YEAR(B1203),MONTH(B1203)+1,1)))&gt;$H$16,"",IF(DATE(YEAR(B1203),MONTH(B1203),15)&gt;B1203,DATE(YEAR(B1203),MONTH(B1203),15),DATE(YEAR(B1203),MONTH(B1203)+1,1))),"")</f>
        <v/>
      </c>
      <c r="C1204" s="33" t="str">
        <f ca="1">IF(B1204&lt;&gt;"",IF(AND(MONTH(B1204)=1,DAY(B1204)=1),C1203*(1+$H$10),C1203),"")</f>
        <v/>
      </c>
      <c r="D1204" s="33" t="str">
        <f ca="1">IF(C1204&lt;&gt;"",C1204*$H$8/24,"")</f>
        <v/>
      </c>
      <c r="E1204" s="33" t="str">
        <f ca="1">IF(D1204&lt;&gt;"",C1204*$H$9/24,"")</f>
        <v/>
      </c>
      <c r="F1204" s="33" t="str">
        <f ca="1">IF(E1204&lt;&gt;"",F1203*(1+$H$11-$H$13)^YEARFRAC(B1203,B1204,1)+D1204+E1204,"")</f>
        <v/>
      </c>
      <c r="G1204" s="33" t="str">
        <f ca="1">IF(E1204&lt;&gt;"",F1203*((1+$H$11)^YEARFRAC(B1203,B1204,1)-(1+$H$11-$H$13)^YEARFRAC(B1203,B1204,1)),"")</f>
        <v/>
      </c>
      <c r="I1204" s="30" t="str">
        <f ca="1">IFERROR(IF(YEARFRAC($I$28,DATE(YEAR(I1203),MONTH(I1203)+1,1))&gt;$H$17,"",DATE(YEAR(I1203),MONTH(I1203)+1,1)),"")</f>
        <v/>
      </c>
      <c r="J1204" s="33" t="str">
        <f ca="1">IF(I1204&lt;&gt;"",(J1203-K1203)*(1+($H$12-$H$13)/12),"")</f>
        <v/>
      </c>
      <c r="K1204" s="33" t="str">
        <f ca="1">IF(J1204&lt;&gt;"",-PMT(($H$12-$H$13)/12,12*$H$17,$J$28,0,1),"")</f>
        <v/>
      </c>
      <c r="L1204" s="33" t="str">
        <f ca="1">IF(K1204&lt;&gt;"",J1204*$H$13/12,"")</f>
        <v/>
      </c>
    </row>
    <row r="1205" spans="2:12" x14ac:dyDescent="0.3">
      <c r="B1205" s="30" t="str">
        <f ca="1">IFERROR(IF(YEARFRAC($B$28,IF(DATE(YEAR(B1204),MONTH(B1204),15)&gt;B1204,DATE(YEAR(B1204),MONTH(B1204),15),DATE(YEAR(B1204),MONTH(B1204)+1,1)))&gt;$H$16,"",IF(DATE(YEAR(B1204),MONTH(B1204),15)&gt;B1204,DATE(YEAR(B1204),MONTH(B1204),15),DATE(YEAR(B1204),MONTH(B1204)+1,1))),"")</f>
        <v/>
      </c>
      <c r="C1205" s="33" t="str">
        <f ca="1">IF(B1205&lt;&gt;"",IF(AND(MONTH(B1205)=1,DAY(B1205)=1),C1204*(1+$H$10),C1204),"")</f>
        <v/>
      </c>
      <c r="D1205" s="33" t="str">
        <f ca="1">IF(C1205&lt;&gt;"",C1205*$H$8/24,"")</f>
        <v/>
      </c>
      <c r="E1205" s="33" t="str">
        <f ca="1">IF(D1205&lt;&gt;"",C1205*$H$9/24,"")</f>
        <v/>
      </c>
      <c r="F1205" s="33" t="str">
        <f ca="1">IF(E1205&lt;&gt;"",F1204*(1+$H$11-$H$13)^YEARFRAC(B1204,B1205,1)+D1205+E1205,"")</f>
        <v/>
      </c>
      <c r="G1205" s="33" t="str">
        <f ca="1">IF(E1205&lt;&gt;"",F1204*((1+$H$11)^YEARFRAC(B1204,B1205,1)-(1+$H$11-$H$13)^YEARFRAC(B1204,B1205,1)),"")</f>
        <v/>
      </c>
      <c r="I1205" s="30" t="str">
        <f ca="1">IFERROR(IF(YEARFRAC($I$28,DATE(YEAR(I1204),MONTH(I1204)+1,1))&gt;$H$17,"",DATE(YEAR(I1204),MONTH(I1204)+1,1)),"")</f>
        <v/>
      </c>
      <c r="J1205" s="33" t="str">
        <f ca="1">IF(I1205&lt;&gt;"",(J1204-K1204)*(1+($H$12-$H$13)/12),"")</f>
        <v/>
      </c>
      <c r="K1205" s="33" t="str">
        <f ca="1">IF(J1205&lt;&gt;"",-PMT(($H$12-$H$13)/12,12*$H$17,$J$28,0,1),"")</f>
        <v/>
      </c>
      <c r="L1205" s="33" t="str">
        <f ca="1">IF(K1205&lt;&gt;"",J1205*$H$13/12,"")</f>
        <v/>
      </c>
    </row>
    <row r="1206" spans="2:12" x14ac:dyDescent="0.3">
      <c r="B1206" s="30" t="str">
        <f ca="1">IFERROR(IF(YEARFRAC($B$28,IF(DATE(YEAR(B1205),MONTH(B1205),15)&gt;B1205,DATE(YEAR(B1205),MONTH(B1205),15),DATE(YEAR(B1205),MONTH(B1205)+1,1)))&gt;$H$16,"",IF(DATE(YEAR(B1205),MONTH(B1205),15)&gt;B1205,DATE(YEAR(B1205),MONTH(B1205),15),DATE(YEAR(B1205),MONTH(B1205)+1,1))),"")</f>
        <v/>
      </c>
      <c r="C1206" s="33" t="str">
        <f ca="1">IF(B1206&lt;&gt;"",IF(AND(MONTH(B1206)=1,DAY(B1206)=1),C1205*(1+$H$10),C1205),"")</f>
        <v/>
      </c>
      <c r="D1206" s="33" t="str">
        <f ca="1">IF(C1206&lt;&gt;"",C1206*$H$8/24,"")</f>
        <v/>
      </c>
      <c r="E1206" s="33" t="str">
        <f ca="1">IF(D1206&lt;&gt;"",C1206*$H$9/24,"")</f>
        <v/>
      </c>
      <c r="F1206" s="33" t="str">
        <f ca="1">IF(E1206&lt;&gt;"",F1205*(1+$H$11-$H$13)^YEARFRAC(B1205,B1206,1)+D1206+E1206,"")</f>
        <v/>
      </c>
      <c r="G1206" s="33" t="str">
        <f ca="1">IF(E1206&lt;&gt;"",F1205*((1+$H$11)^YEARFRAC(B1205,B1206,1)-(1+$H$11-$H$13)^YEARFRAC(B1205,B1206,1)),"")</f>
        <v/>
      </c>
      <c r="I1206" s="30" t="str">
        <f ca="1">IFERROR(IF(YEARFRAC($I$28,DATE(YEAR(I1205),MONTH(I1205)+1,1))&gt;$H$17,"",DATE(YEAR(I1205),MONTH(I1205)+1,1)),"")</f>
        <v/>
      </c>
      <c r="J1206" s="33" t="str">
        <f ca="1">IF(I1206&lt;&gt;"",(J1205-K1205)*(1+($H$12-$H$13)/12),"")</f>
        <v/>
      </c>
      <c r="K1206" s="33" t="str">
        <f ca="1">IF(J1206&lt;&gt;"",-PMT(($H$12-$H$13)/12,12*$H$17,$J$28,0,1),"")</f>
        <v/>
      </c>
      <c r="L1206" s="33" t="str">
        <f ca="1">IF(K1206&lt;&gt;"",J1206*$H$13/12,"")</f>
        <v/>
      </c>
    </row>
    <row r="1207" spans="2:12" x14ac:dyDescent="0.3">
      <c r="B1207" s="30" t="str">
        <f ca="1">IFERROR(IF(YEARFRAC($B$28,IF(DATE(YEAR(B1206),MONTH(B1206),15)&gt;B1206,DATE(YEAR(B1206),MONTH(B1206),15),DATE(YEAR(B1206),MONTH(B1206)+1,1)))&gt;$H$16,"",IF(DATE(YEAR(B1206),MONTH(B1206),15)&gt;B1206,DATE(YEAR(B1206),MONTH(B1206),15),DATE(YEAR(B1206),MONTH(B1206)+1,1))),"")</f>
        <v/>
      </c>
      <c r="C1207" s="33" t="str">
        <f ca="1">IF(B1207&lt;&gt;"",IF(AND(MONTH(B1207)=1,DAY(B1207)=1),C1206*(1+$H$10),C1206),"")</f>
        <v/>
      </c>
      <c r="D1207" s="33" t="str">
        <f ca="1">IF(C1207&lt;&gt;"",C1207*$H$8/24,"")</f>
        <v/>
      </c>
      <c r="E1207" s="33" t="str">
        <f ca="1">IF(D1207&lt;&gt;"",C1207*$H$9/24,"")</f>
        <v/>
      </c>
      <c r="F1207" s="33" t="str">
        <f ca="1">IF(E1207&lt;&gt;"",F1206*(1+$H$11-$H$13)^YEARFRAC(B1206,B1207,1)+D1207+E1207,"")</f>
        <v/>
      </c>
      <c r="G1207" s="33" t="str">
        <f ca="1">IF(E1207&lt;&gt;"",F1206*((1+$H$11)^YEARFRAC(B1206,B1207,1)-(1+$H$11-$H$13)^YEARFRAC(B1206,B1207,1)),"")</f>
        <v/>
      </c>
      <c r="I1207" s="30" t="str">
        <f ca="1">IFERROR(IF(YEARFRAC($I$28,DATE(YEAR(I1206),MONTH(I1206)+1,1))&gt;$H$17,"",DATE(YEAR(I1206),MONTH(I1206)+1,1)),"")</f>
        <v/>
      </c>
      <c r="J1207" s="33" t="str">
        <f ca="1">IF(I1207&lt;&gt;"",(J1206-K1206)*(1+($H$12-$H$13)/12),"")</f>
        <v/>
      </c>
      <c r="K1207" s="33" t="str">
        <f ca="1">IF(J1207&lt;&gt;"",-PMT(($H$12-$H$13)/12,12*$H$17,$J$28,0,1),"")</f>
        <v/>
      </c>
      <c r="L1207" s="33" t="str">
        <f ca="1">IF(K1207&lt;&gt;"",J1207*$H$13/12,"")</f>
        <v/>
      </c>
    </row>
    <row r="1208" spans="2:12" x14ac:dyDescent="0.3">
      <c r="B1208" s="30" t="str">
        <f ca="1">IFERROR(IF(YEARFRAC($B$28,IF(DATE(YEAR(B1207),MONTH(B1207),15)&gt;B1207,DATE(YEAR(B1207),MONTH(B1207),15),DATE(YEAR(B1207),MONTH(B1207)+1,1)))&gt;$H$16,"",IF(DATE(YEAR(B1207),MONTH(B1207),15)&gt;B1207,DATE(YEAR(B1207),MONTH(B1207),15),DATE(YEAR(B1207),MONTH(B1207)+1,1))),"")</f>
        <v/>
      </c>
      <c r="C1208" s="33" t="str">
        <f ca="1">IF(B1208&lt;&gt;"",IF(AND(MONTH(B1208)=1,DAY(B1208)=1),C1207*(1+$H$10),C1207),"")</f>
        <v/>
      </c>
      <c r="D1208" s="33" t="str">
        <f ca="1">IF(C1208&lt;&gt;"",C1208*$H$8/24,"")</f>
        <v/>
      </c>
      <c r="E1208" s="33" t="str">
        <f ca="1">IF(D1208&lt;&gt;"",C1208*$H$9/24,"")</f>
        <v/>
      </c>
      <c r="F1208" s="33" t="str">
        <f ca="1">IF(E1208&lt;&gt;"",F1207*(1+$H$11-$H$13)^YEARFRAC(B1207,B1208,1)+D1208+E1208,"")</f>
        <v/>
      </c>
      <c r="G1208" s="33" t="str">
        <f ca="1">IF(E1208&lt;&gt;"",F1207*((1+$H$11)^YEARFRAC(B1207,B1208,1)-(1+$H$11-$H$13)^YEARFRAC(B1207,B1208,1)),"")</f>
        <v/>
      </c>
      <c r="I1208" s="30" t="str">
        <f ca="1">IFERROR(IF(YEARFRAC($I$28,DATE(YEAR(I1207),MONTH(I1207)+1,1))&gt;$H$17,"",DATE(YEAR(I1207),MONTH(I1207)+1,1)),"")</f>
        <v/>
      </c>
      <c r="J1208" s="33" t="str">
        <f ca="1">IF(I1208&lt;&gt;"",(J1207-K1207)*(1+($H$12-$H$13)/12),"")</f>
        <v/>
      </c>
      <c r="K1208" s="33" t="str">
        <f ca="1">IF(J1208&lt;&gt;"",-PMT(($H$12-$H$13)/12,12*$H$17,$J$28,0,1),"")</f>
        <v/>
      </c>
      <c r="L1208" s="33" t="str">
        <f ca="1">IF(K1208&lt;&gt;"",J1208*$H$13/12,"")</f>
        <v/>
      </c>
    </row>
    <row r="1209" spans="2:12" x14ac:dyDescent="0.3">
      <c r="B1209" s="30" t="str">
        <f ca="1">IFERROR(IF(YEARFRAC($B$28,IF(DATE(YEAR(B1208),MONTH(B1208),15)&gt;B1208,DATE(YEAR(B1208),MONTH(B1208),15),DATE(YEAR(B1208),MONTH(B1208)+1,1)))&gt;$H$16,"",IF(DATE(YEAR(B1208),MONTH(B1208),15)&gt;B1208,DATE(YEAR(B1208),MONTH(B1208),15),DATE(YEAR(B1208),MONTH(B1208)+1,1))),"")</f>
        <v/>
      </c>
      <c r="C1209" s="33" t="str">
        <f ca="1">IF(B1209&lt;&gt;"",IF(AND(MONTH(B1209)=1,DAY(B1209)=1),C1208*(1+$H$10),C1208),"")</f>
        <v/>
      </c>
      <c r="D1209" s="33" t="str">
        <f ca="1">IF(C1209&lt;&gt;"",C1209*$H$8/24,"")</f>
        <v/>
      </c>
      <c r="E1209" s="33" t="str">
        <f ca="1">IF(D1209&lt;&gt;"",C1209*$H$9/24,"")</f>
        <v/>
      </c>
      <c r="F1209" s="33" t="str">
        <f ca="1">IF(E1209&lt;&gt;"",F1208*(1+$H$11-$H$13)^YEARFRAC(B1208,B1209,1)+D1209+E1209,"")</f>
        <v/>
      </c>
      <c r="G1209" s="33" t="str">
        <f ca="1">IF(E1209&lt;&gt;"",F1208*((1+$H$11)^YEARFRAC(B1208,B1209,1)-(1+$H$11-$H$13)^YEARFRAC(B1208,B1209,1)),"")</f>
        <v/>
      </c>
      <c r="I1209" s="30" t="str">
        <f ca="1">IFERROR(IF(YEARFRAC($I$28,DATE(YEAR(I1208),MONTH(I1208)+1,1))&gt;$H$17,"",DATE(YEAR(I1208),MONTH(I1208)+1,1)),"")</f>
        <v/>
      </c>
      <c r="J1209" s="33" t="str">
        <f ca="1">IF(I1209&lt;&gt;"",(J1208-K1208)*(1+($H$12-$H$13)/12),"")</f>
        <v/>
      </c>
      <c r="K1209" s="33" t="str">
        <f ca="1">IF(J1209&lt;&gt;"",-PMT(($H$12-$H$13)/12,12*$H$17,$J$28,0,1),"")</f>
        <v/>
      </c>
      <c r="L1209" s="33" t="str">
        <f ca="1">IF(K1209&lt;&gt;"",J1209*$H$13/12,"")</f>
        <v/>
      </c>
    </row>
    <row r="1210" spans="2:12" x14ac:dyDescent="0.3">
      <c r="B1210" s="30" t="str">
        <f ca="1">IFERROR(IF(YEARFRAC($B$28,IF(DATE(YEAR(B1209),MONTH(B1209),15)&gt;B1209,DATE(YEAR(B1209),MONTH(B1209),15),DATE(YEAR(B1209),MONTH(B1209)+1,1)))&gt;$H$16,"",IF(DATE(YEAR(B1209),MONTH(B1209),15)&gt;B1209,DATE(YEAR(B1209),MONTH(B1209),15),DATE(YEAR(B1209),MONTH(B1209)+1,1))),"")</f>
        <v/>
      </c>
      <c r="C1210" s="33" t="str">
        <f ca="1">IF(B1210&lt;&gt;"",IF(AND(MONTH(B1210)=1,DAY(B1210)=1),C1209*(1+$H$10),C1209),"")</f>
        <v/>
      </c>
      <c r="D1210" s="33" t="str">
        <f ca="1">IF(C1210&lt;&gt;"",C1210*$H$8/24,"")</f>
        <v/>
      </c>
      <c r="E1210" s="33" t="str">
        <f ca="1">IF(D1210&lt;&gt;"",C1210*$H$9/24,"")</f>
        <v/>
      </c>
      <c r="F1210" s="33" t="str">
        <f ca="1">IF(E1210&lt;&gt;"",F1209*(1+$H$11-$H$13)^YEARFRAC(B1209,B1210,1)+D1210+E1210,"")</f>
        <v/>
      </c>
      <c r="G1210" s="33" t="str">
        <f ca="1">IF(E1210&lt;&gt;"",F1209*((1+$H$11)^YEARFRAC(B1209,B1210,1)-(1+$H$11-$H$13)^YEARFRAC(B1209,B1210,1)),"")</f>
        <v/>
      </c>
      <c r="I1210" s="30" t="str">
        <f ca="1">IFERROR(IF(YEARFRAC($I$28,DATE(YEAR(I1209),MONTH(I1209)+1,1))&gt;$H$17,"",DATE(YEAR(I1209),MONTH(I1209)+1,1)),"")</f>
        <v/>
      </c>
      <c r="J1210" s="33" t="str">
        <f ca="1">IF(I1210&lt;&gt;"",(J1209-K1209)*(1+($H$12-$H$13)/12),"")</f>
        <v/>
      </c>
      <c r="K1210" s="33" t="str">
        <f ca="1">IF(J1210&lt;&gt;"",-PMT(($H$12-$H$13)/12,12*$H$17,$J$28,0,1),"")</f>
        <v/>
      </c>
      <c r="L1210" s="33" t="str">
        <f ca="1">IF(K1210&lt;&gt;"",J1210*$H$13/12,"")</f>
        <v/>
      </c>
    </row>
    <row r="1211" spans="2:12" x14ac:dyDescent="0.3">
      <c r="B1211" s="30" t="str">
        <f ca="1">IFERROR(IF(YEARFRAC($B$28,IF(DATE(YEAR(B1210),MONTH(B1210),15)&gt;B1210,DATE(YEAR(B1210),MONTH(B1210),15),DATE(YEAR(B1210),MONTH(B1210)+1,1)))&gt;$H$16,"",IF(DATE(YEAR(B1210),MONTH(B1210),15)&gt;B1210,DATE(YEAR(B1210),MONTH(B1210),15),DATE(YEAR(B1210),MONTH(B1210)+1,1))),"")</f>
        <v/>
      </c>
      <c r="C1211" s="33" t="str">
        <f ca="1">IF(B1211&lt;&gt;"",IF(AND(MONTH(B1211)=1,DAY(B1211)=1),C1210*(1+$H$10),C1210),"")</f>
        <v/>
      </c>
      <c r="D1211" s="33" t="str">
        <f ca="1">IF(C1211&lt;&gt;"",C1211*$H$8/24,"")</f>
        <v/>
      </c>
      <c r="E1211" s="33" t="str">
        <f ca="1">IF(D1211&lt;&gt;"",C1211*$H$9/24,"")</f>
        <v/>
      </c>
      <c r="F1211" s="33" t="str">
        <f ca="1">IF(E1211&lt;&gt;"",F1210*(1+$H$11-$H$13)^YEARFRAC(B1210,B1211,1)+D1211+E1211,"")</f>
        <v/>
      </c>
      <c r="G1211" s="33" t="str">
        <f ca="1">IF(E1211&lt;&gt;"",F1210*((1+$H$11)^YEARFRAC(B1210,B1211,1)-(1+$H$11-$H$13)^YEARFRAC(B1210,B1211,1)),"")</f>
        <v/>
      </c>
      <c r="I1211" s="30" t="str">
        <f ca="1">IFERROR(IF(YEARFRAC($I$28,DATE(YEAR(I1210),MONTH(I1210)+1,1))&gt;$H$17,"",DATE(YEAR(I1210),MONTH(I1210)+1,1)),"")</f>
        <v/>
      </c>
      <c r="J1211" s="33" t="str">
        <f ca="1">IF(I1211&lt;&gt;"",(J1210-K1210)*(1+($H$12-$H$13)/12),"")</f>
        <v/>
      </c>
      <c r="K1211" s="33" t="str">
        <f ca="1">IF(J1211&lt;&gt;"",-PMT(($H$12-$H$13)/12,12*$H$17,$J$28,0,1),"")</f>
        <v/>
      </c>
      <c r="L1211" s="33" t="str">
        <f ca="1">IF(K1211&lt;&gt;"",J1211*$H$13/12,"")</f>
        <v/>
      </c>
    </row>
    <row r="1212" spans="2:12" x14ac:dyDescent="0.3">
      <c r="B1212" s="30" t="str">
        <f ca="1">IFERROR(IF(YEARFRAC($B$28,IF(DATE(YEAR(B1211),MONTH(B1211),15)&gt;B1211,DATE(YEAR(B1211),MONTH(B1211),15),DATE(YEAR(B1211),MONTH(B1211)+1,1)))&gt;$H$16,"",IF(DATE(YEAR(B1211),MONTH(B1211),15)&gt;B1211,DATE(YEAR(B1211),MONTH(B1211),15),DATE(YEAR(B1211),MONTH(B1211)+1,1))),"")</f>
        <v/>
      </c>
      <c r="C1212" s="33" t="str">
        <f ca="1">IF(B1212&lt;&gt;"",IF(AND(MONTH(B1212)=1,DAY(B1212)=1),C1211*(1+$H$10),C1211),"")</f>
        <v/>
      </c>
      <c r="D1212" s="33" t="str">
        <f ca="1">IF(C1212&lt;&gt;"",C1212*$H$8/24,"")</f>
        <v/>
      </c>
      <c r="E1212" s="33" t="str">
        <f ca="1">IF(D1212&lt;&gt;"",C1212*$H$9/24,"")</f>
        <v/>
      </c>
      <c r="F1212" s="33" t="str">
        <f ca="1">IF(E1212&lt;&gt;"",F1211*(1+$H$11-$H$13)^YEARFRAC(B1211,B1212,1)+D1212+E1212,"")</f>
        <v/>
      </c>
      <c r="G1212" s="33" t="str">
        <f ca="1">IF(E1212&lt;&gt;"",F1211*((1+$H$11)^YEARFRAC(B1211,B1212,1)-(1+$H$11-$H$13)^YEARFRAC(B1211,B1212,1)),"")</f>
        <v/>
      </c>
      <c r="I1212" s="30" t="str">
        <f ca="1">IFERROR(IF(YEARFRAC($I$28,DATE(YEAR(I1211),MONTH(I1211)+1,1))&gt;$H$17,"",DATE(YEAR(I1211),MONTH(I1211)+1,1)),"")</f>
        <v/>
      </c>
      <c r="J1212" s="33" t="str">
        <f ca="1">IF(I1212&lt;&gt;"",(J1211-K1211)*(1+($H$12-$H$13)/12),"")</f>
        <v/>
      </c>
      <c r="K1212" s="33" t="str">
        <f ca="1">IF(J1212&lt;&gt;"",-PMT(($H$12-$H$13)/12,12*$H$17,$J$28,0,1),"")</f>
        <v/>
      </c>
      <c r="L1212" s="33" t="str">
        <f ca="1">IF(K1212&lt;&gt;"",J1212*$H$13/12,"")</f>
        <v/>
      </c>
    </row>
    <row r="1213" spans="2:12" x14ac:dyDescent="0.3">
      <c r="B1213" s="30" t="str">
        <f ca="1">IFERROR(IF(YEARFRAC($B$28,IF(DATE(YEAR(B1212),MONTH(B1212),15)&gt;B1212,DATE(YEAR(B1212),MONTH(B1212),15),DATE(YEAR(B1212),MONTH(B1212)+1,1)))&gt;$H$16,"",IF(DATE(YEAR(B1212),MONTH(B1212),15)&gt;B1212,DATE(YEAR(B1212),MONTH(B1212),15),DATE(YEAR(B1212),MONTH(B1212)+1,1))),"")</f>
        <v/>
      </c>
      <c r="C1213" s="33" t="str">
        <f ca="1">IF(B1213&lt;&gt;"",IF(AND(MONTH(B1213)=1,DAY(B1213)=1),C1212*(1+$H$10),C1212),"")</f>
        <v/>
      </c>
      <c r="D1213" s="33" t="str">
        <f ca="1">IF(C1213&lt;&gt;"",C1213*$H$8/24,"")</f>
        <v/>
      </c>
      <c r="E1213" s="33" t="str">
        <f ca="1">IF(D1213&lt;&gt;"",C1213*$H$9/24,"")</f>
        <v/>
      </c>
      <c r="F1213" s="33" t="str">
        <f ca="1">IF(E1213&lt;&gt;"",F1212*(1+$H$11-$H$13)^YEARFRAC(B1212,B1213,1)+D1213+E1213,"")</f>
        <v/>
      </c>
      <c r="G1213" s="33" t="str">
        <f ca="1">IF(E1213&lt;&gt;"",F1212*((1+$H$11)^YEARFRAC(B1212,B1213,1)-(1+$H$11-$H$13)^YEARFRAC(B1212,B1213,1)),"")</f>
        <v/>
      </c>
      <c r="I1213" s="30" t="str">
        <f ca="1">IFERROR(IF(YEARFRAC($I$28,DATE(YEAR(I1212),MONTH(I1212)+1,1))&gt;$H$17,"",DATE(YEAR(I1212),MONTH(I1212)+1,1)),"")</f>
        <v/>
      </c>
      <c r="J1213" s="33" t="str">
        <f ca="1">IF(I1213&lt;&gt;"",(J1212-K1212)*(1+($H$12-$H$13)/12),"")</f>
        <v/>
      </c>
      <c r="K1213" s="33" t="str">
        <f ca="1">IF(J1213&lt;&gt;"",-PMT(($H$12-$H$13)/12,12*$H$17,$J$28,0,1),"")</f>
        <v/>
      </c>
      <c r="L1213" s="33" t="str">
        <f ca="1">IF(K1213&lt;&gt;"",J1213*$H$13/12,"")</f>
        <v/>
      </c>
    </row>
    <row r="1214" spans="2:12" x14ac:dyDescent="0.3">
      <c r="B1214" s="30" t="str">
        <f ca="1">IFERROR(IF(YEARFRAC($B$28,IF(DATE(YEAR(B1213),MONTH(B1213),15)&gt;B1213,DATE(YEAR(B1213),MONTH(B1213),15),DATE(YEAR(B1213),MONTH(B1213)+1,1)))&gt;$H$16,"",IF(DATE(YEAR(B1213),MONTH(B1213),15)&gt;B1213,DATE(YEAR(B1213),MONTH(B1213),15),DATE(YEAR(B1213),MONTH(B1213)+1,1))),"")</f>
        <v/>
      </c>
      <c r="C1214" s="33" t="str">
        <f ca="1">IF(B1214&lt;&gt;"",IF(AND(MONTH(B1214)=1,DAY(B1214)=1),C1213*(1+$H$10),C1213),"")</f>
        <v/>
      </c>
      <c r="D1214" s="33" t="str">
        <f ca="1">IF(C1214&lt;&gt;"",C1214*$H$8/24,"")</f>
        <v/>
      </c>
      <c r="E1214" s="33" t="str">
        <f ca="1">IF(D1214&lt;&gt;"",C1214*$H$9/24,"")</f>
        <v/>
      </c>
      <c r="F1214" s="33" t="str">
        <f ca="1">IF(E1214&lt;&gt;"",F1213*(1+$H$11-$H$13)^YEARFRAC(B1213,B1214,1)+D1214+E1214,"")</f>
        <v/>
      </c>
      <c r="G1214" s="33" t="str">
        <f ca="1">IF(E1214&lt;&gt;"",F1213*((1+$H$11)^YEARFRAC(B1213,B1214,1)-(1+$H$11-$H$13)^YEARFRAC(B1213,B1214,1)),"")</f>
        <v/>
      </c>
      <c r="I1214" s="30" t="str">
        <f ca="1">IFERROR(IF(YEARFRAC($I$28,DATE(YEAR(I1213),MONTH(I1213)+1,1))&gt;$H$17,"",DATE(YEAR(I1213),MONTH(I1213)+1,1)),"")</f>
        <v/>
      </c>
      <c r="J1214" s="33" t="str">
        <f ca="1">IF(I1214&lt;&gt;"",(J1213-K1213)*(1+($H$12-$H$13)/12),"")</f>
        <v/>
      </c>
      <c r="K1214" s="33" t="str">
        <f ca="1">IF(J1214&lt;&gt;"",-PMT(($H$12-$H$13)/12,12*$H$17,$J$28,0,1),"")</f>
        <v/>
      </c>
      <c r="L1214" s="33" t="str">
        <f ca="1">IF(K1214&lt;&gt;"",J1214*$H$13/12,"")</f>
        <v/>
      </c>
    </row>
    <row r="1215" spans="2:12" x14ac:dyDescent="0.3">
      <c r="B1215" s="30" t="str">
        <f ca="1">IFERROR(IF(YEARFRAC($B$28,IF(DATE(YEAR(B1214),MONTH(B1214),15)&gt;B1214,DATE(YEAR(B1214),MONTH(B1214),15),DATE(YEAR(B1214),MONTH(B1214)+1,1)))&gt;$H$16,"",IF(DATE(YEAR(B1214),MONTH(B1214),15)&gt;B1214,DATE(YEAR(B1214),MONTH(B1214),15),DATE(YEAR(B1214),MONTH(B1214)+1,1))),"")</f>
        <v/>
      </c>
      <c r="C1215" s="33" t="str">
        <f ca="1">IF(B1215&lt;&gt;"",IF(AND(MONTH(B1215)=1,DAY(B1215)=1),C1214*(1+$H$10),C1214),"")</f>
        <v/>
      </c>
      <c r="D1215" s="33" t="str">
        <f ca="1">IF(C1215&lt;&gt;"",C1215*$H$8/24,"")</f>
        <v/>
      </c>
      <c r="E1215" s="33" t="str">
        <f ca="1">IF(D1215&lt;&gt;"",C1215*$H$9/24,"")</f>
        <v/>
      </c>
      <c r="F1215" s="33" t="str">
        <f ca="1">IF(E1215&lt;&gt;"",F1214*(1+$H$11-$H$13)^YEARFRAC(B1214,B1215,1)+D1215+E1215,"")</f>
        <v/>
      </c>
      <c r="G1215" s="33" t="str">
        <f ca="1">IF(E1215&lt;&gt;"",F1214*((1+$H$11)^YEARFRAC(B1214,B1215,1)-(1+$H$11-$H$13)^YEARFRAC(B1214,B1215,1)),"")</f>
        <v/>
      </c>
      <c r="I1215" s="30" t="str">
        <f ca="1">IFERROR(IF(YEARFRAC($I$28,DATE(YEAR(I1214),MONTH(I1214)+1,1))&gt;$H$17,"",DATE(YEAR(I1214),MONTH(I1214)+1,1)),"")</f>
        <v/>
      </c>
      <c r="J1215" s="33" t="str">
        <f ca="1">IF(I1215&lt;&gt;"",(J1214-K1214)*(1+($H$12-$H$13)/12),"")</f>
        <v/>
      </c>
      <c r="K1215" s="33" t="str">
        <f ca="1">IF(J1215&lt;&gt;"",-PMT(($H$12-$H$13)/12,12*$H$17,$J$28,0,1),"")</f>
        <v/>
      </c>
      <c r="L1215" s="33" t="str">
        <f ca="1">IF(K1215&lt;&gt;"",J1215*$H$13/12,"")</f>
        <v/>
      </c>
    </row>
    <row r="1216" spans="2:12" x14ac:dyDescent="0.3">
      <c r="B1216" s="30" t="str">
        <f ca="1">IFERROR(IF(YEARFRAC($B$28,IF(DATE(YEAR(B1215),MONTH(B1215),15)&gt;B1215,DATE(YEAR(B1215),MONTH(B1215),15),DATE(YEAR(B1215),MONTH(B1215)+1,1)))&gt;$H$16,"",IF(DATE(YEAR(B1215),MONTH(B1215),15)&gt;B1215,DATE(YEAR(B1215),MONTH(B1215),15),DATE(YEAR(B1215),MONTH(B1215)+1,1))),"")</f>
        <v/>
      </c>
      <c r="C1216" s="33" t="str">
        <f ca="1">IF(B1216&lt;&gt;"",IF(AND(MONTH(B1216)=1,DAY(B1216)=1),C1215*(1+$H$10),C1215),"")</f>
        <v/>
      </c>
      <c r="D1216" s="33" t="str">
        <f ca="1">IF(C1216&lt;&gt;"",C1216*$H$8/24,"")</f>
        <v/>
      </c>
      <c r="E1216" s="33" t="str">
        <f ca="1">IF(D1216&lt;&gt;"",C1216*$H$9/24,"")</f>
        <v/>
      </c>
      <c r="F1216" s="33" t="str">
        <f ca="1">IF(E1216&lt;&gt;"",F1215*(1+$H$11-$H$13)^YEARFRAC(B1215,B1216,1)+D1216+E1216,"")</f>
        <v/>
      </c>
      <c r="G1216" s="33" t="str">
        <f ca="1">IF(E1216&lt;&gt;"",F1215*((1+$H$11)^YEARFRAC(B1215,B1216,1)-(1+$H$11-$H$13)^YEARFRAC(B1215,B1216,1)),"")</f>
        <v/>
      </c>
      <c r="I1216" s="30" t="str">
        <f ca="1">IFERROR(IF(YEARFRAC($I$28,DATE(YEAR(I1215),MONTH(I1215)+1,1))&gt;$H$17,"",DATE(YEAR(I1215),MONTH(I1215)+1,1)),"")</f>
        <v/>
      </c>
      <c r="J1216" s="33" t="str">
        <f ca="1">IF(I1216&lt;&gt;"",(J1215-K1215)*(1+($H$12-$H$13)/12),"")</f>
        <v/>
      </c>
      <c r="K1216" s="33" t="str">
        <f ca="1">IF(J1216&lt;&gt;"",-PMT(($H$12-$H$13)/12,12*$H$17,$J$28,0,1),"")</f>
        <v/>
      </c>
      <c r="L1216" s="33" t="str">
        <f ca="1">IF(K1216&lt;&gt;"",J1216*$H$13/12,"")</f>
        <v/>
      </c>
    </row>
    <row r="1217" spans="2:12" x14ac:dyDescent="0.3">
      <c r="B1217" s="30" t="str">
        <f ca="1">IFERROR(IF(YEARFRAC($B$28,IF(DATE(YEAR(B1216),MONTH(B1216),15)&gt;B1216,DATE(YEAR(B1216),MONTH(B1216),15),DATE(YEAR(B1216),MONTH(B1216)+1,1)))&gt;$H$16,"",IF(DATE(YEAR(B1216),MONTH(B1216),15)&gt;B1216,DATE(YEAR(B1216),MONTH(B1216),15),DATE(YEAR(B1216),MONTH(B1216)+1,1))),"")</f>
        <v/>
      </c>
      <c r="C1217" s="33" t="str">
        <f ca="1">IF(B1217&lt;&gt;"",IF(AND(MONTH(B1217)=1,DAY(B1217)=1),C1216*(1+$H$10),C1216),"")</f>
        <v/>
      </c>
      <c r="D1217" s="33" t="str">
        <f ca="1">IF(C1217&lt;&gt;"",C1217*$H$8/24,"")</f>
        <v/>
      </c>
      <c r="E1217" s="33" t="str">
        <f ca="1">IF(D1217&lt;&gt;"",C1217*$H$9/24,"")</f>
        <v/>
      </c>
      <c r="F1217" s="33" t="str">
        <f ca="1">IF(E1217&lt;&gt;"",F1216*(1+$H$11-$H$13)^YEARFRAC(B1216,B1217,1)+D1217+E1217,"")</f>
        <v/>
      </c>
      <c r="G1217" s="33" t="str">
        <f ca="1">IF(E1217&lt;&gt;"",F1216*((1+$H$11)^YEARFRAC(B1216,B1217,1)-(1+$H$11-$H$13)^YEARFRAC(B1216,B1217,1)),"")</f>
        <v/>
      </c>
      <c r="I1217" s="30" t="str">
        <f ca="1">IFERROR(IF(YEARFRAC($I$28,DATE(YEAR(I1216),MONTH(I1216)+1,1))&gt;$H$17,"",DATE(YEAR(I1216),MONTH(I1216)+1,1)),"")</f>
        <v/>
      </c>
      <c r="J1217" s="33" t="str">
        <f ca="1">IF(I1217&lt;&gt;"",(J1216-K1216)*(1+($H$12-$H$13)/12),"")</f>
        <v/>
      </c>
      <c r="K1217" s="33" t="str">
        <f ca="1">IF(J1217&lt;&gt;"",-PMT(($H$12-$H$13)/12,12*$H$17,$J$28,0,1),"")</f>
        <v/>
      </c>
      <c r="L1217" s="33" t="str">
        <f ca="1">IF(K1217&lt;&gt;"",J1217*$H$13/12,"")</f>
        <v/>
      </c>
    </row>
    <row r="1218" spans="2:12" x14ac:dyDescent="0.3">
      <c r="B1218" s="30" t="str">
        <f ca="1">IFERROR(IF(YEARFRAC($B$28,IF(DATE(YEAR(B1217),MONTH(B1217),15)&gt;B1217,DATE(YEAR(B1217),MONTH(B1217),15),DATE(YEAR(B1217),MONTH(B1217)+1,1)))&gt;$H$16,"",IF(DATE(YEAR(B1217),MONTH(B1217),15)&gt;B1217,DATE(YEAR(B1217),MONTH(B1217),15),DATE(YEAR(B1217),MONTH(B1217)+1,1))),"")</f>
        <v/>
      </c>
      <c r="C1218" s="33" t="str">
        <f ca="1">IF(B1218&lt;&gt;"",IF(AND(MONTH(B1218)=1,DAY(B1218)=1),C1217*(1+$H$10),C1217),"")</f>
        <v/>
      </c>
      <c r="D1218" s="33" t="str">
        <f ca="1">IF(C1218&lt;&gt;"",C1218*$H$8/24,"")</f>
        <v/>
      </c>
      <c r="E1218" s="33" t="str">
        <f ca="1">IF(D1218&lt;&gt;"",C1218*$H$9/24,"")</f>
        <v/>
      </c>
      <c r="F1218" s="33" t="str">
        <f ca="1">IF(E1218&lt;&gt;"",F1217*(1+$H$11-$H$13)^YEARFRAC(B1217,B1218,1)+D1218+E1218,"")</f>
        <v/>
      </c>
      <c r="G1218" s="33" t="str">
        <f ca="1">IF(E1218&lt;&gt;"",F1217*((1+$H$11)^YEARFRAC(B1217,B1218,1)-(1+$H$11-$H$13)^YEARFRAC(B1217,B1218,1)),"")</f>
        <v/>
      </c>
      <c r="I1218" s="30" t="str">
        <f ca="1">IFERROR(IF(YEARFRAC($I$28,DATE(YEAR(I1217),MONTH(I1217)+1,1))&gt;$H$17,"",DATE(YEAR(I1217),MONTH(I1217)+1,1)),"")</f>
        <v/>
      </c>
      <c r="J1218" s="33" t="str">
        <f ca="1">IF(I1218&lt;&gt;"",(J1217-K1217)*(1+($H$12-$H$13)/12),"")</f>
        <v/>
      </c>
      <c r="K1218" s="33" t="str">
        <f ca="1">IF(J1218&lt;&gt;"",-PMT(($H$12-$H$13)/12,12*$H$17,$J$28,0,1),"")</f>
        <v/>
      </c>
      <c r="L1218" s="33" t="str">
        <f ca="1">IF(K1218&lt;&gt;"",J1218*$H$13/12,"")</f>
        <v/>
      </c>
    </row>
    <row r="1219" spans="2:12" x14ac:dyDescent="0.3">
      <c r="B1219" s="30" t="str">
        <f ca="1">IFERROR(IF(YEARFRAC($B$28,IF(DATE(YEAR(B1218),MONTH(B1218),15)&gt;B1218,DATE(YEAR(B1218),MONTH(B1218),15),DATE(YEAR(B1218),MONTH(B1218)+1,1)))&gt;$H$16,"",IF(DATE(YEAR(B1218),MONTH(B1218),15)&gt;B1218,DATE(YEAR(B1218),MONTH(B1218),15),DATE(YEAR(B1218),MONTH(B1218)+1,1))),"")</f>
        <v/>
      </c>
      <c r="C1219" s="33" t="str">
        <f ca="1">IF(B1219&lt;&gt;"",IF(AND(MONTH(B1219)=1,DAY(B1219)=1),C1218*(1+$H$10),C1218),"")</f>
        <v/>
      </c>
      <c r="D1219" s="33" t="str">
        <f ca="1">IF(C1219&lt;&gt;"",C1219*$H$8/24,"")</f>
        <v/>
      </c>
      <c r="E1219" s="33" t="str">
        <f ca="1">IF(D1219&lt;&gt;"",C1219*$H$9/24,"")</f>
        <v/>
      </c>
      <c r="F1219" s="33" t="str">
        <f ca="1">IF(E1219&lt;&gt;"",F1218*(1+$H$11-$H$13)^YEARFRAC(B1218,B1219,1)+D1219+E1219,"")</f>
        <v/>
      </c>
      <c r="G1219" s="33" t="str">
        <f ca="1">IF(E1219&lt;&gt;"",F1218*((1+$H$11)^YEARFRAC(B1218,B1219,1)-(1+$H$11-$H$13)^YEARFRAC(B1218,B1219,1)),"")</f>
        <v/>
      </c>
      <c r="I1219" s="30" t="str">
        <f ca="1">IFERROR(IF(YEARFRAC($I$28,DATE(YEAR(I1218),MONTH(I1218)+1,1))&gt;$H$17,"",DATE(YEAR(I1218),MONTH(I1218)+1,1)),"")</f>
        <v/>
      </c>
      <c r="J1219" s="33" t="str">
        <f ca="1">IF(I1219&lt;&gt;"",(J1218-K1218)*(1+($H$12-$H$13)/12),"")</f>
        <v/>
      </c>
      <c r="K1219" s="33" t="str">
        <f ca="1">IF(J1219&lt;&gt;"",-PMT(($H$12-$H$13)/12,12*$H$17,$J$28,0,1),"")</f>
        <v/>
      </c>
      <c r="L1219" s="33" t="str">
        <f ca="1">IF(K1219&lt;&gt;"",J1219*$H$13/12,"")</f>
        <v/>
      </c>
    </row>
    <row r="1220" spans="2:12" x14ac:dyDescent="0.3">
      <c r="B1220" s="30" t="str">
        <f ca="1">IFERROR(IF(YEARFRAC($B$28,IF(DATE(YEAR(B1219),MONTH(B1219),15)&gt;B1219,DATE(YEAR(B1219),MONTH(B1219),15),DATE(YEAR(B1219),MONTH(B1219)+1,1)))&gt;$H$16,"",IF(DATE(YEAR(B1219),MONTH(B1219),15)&gt;B1219,DATE(YEAR(B1219),MONTH(B1219),15),DATE(YEAR(B1219),MONTH(B1219)+1,1))),"")</f>
        <v/>
      </c>
      <c r="C1220" s="33" t="str">
        <f ca="1">IF(B1220&lt;&gt;"",IF(AND(MONTH(B1220)=1,DAY(B1220)=1),C1219*(1+$H$10),C1219),"")</f>
        <v/>
      </c>
      <c r="D1220" s="33" t="str">
        <f ca="1">IF(C1220&lt;&gt;"",C1220*$H$8/24,"")</f>
        <v/>
      </c>
      <c r="E1220" s="33" t="str">
        <f ca="1">IF(D1220&lt;&gt;"",C1220*$H$9/24,"")</f>
        <v/>
      </c>
      <c r="F1220" s="33" t="str">
        <f ca="1">IF(E1220&lt;&gt;"",F1219*(1+$H$11-$H$13)^YEARFRAC(B1219,B1220,1)+D1220+E1220,"")</f>
        <v/>
      </c>
      <c r="G1220" s="33" t="str">
        <f ca="1">IF(E1220&lt;&gt;"",F1219*((1+$H$11)^YEARFRAC(B1219,B1220,1)-(1+$H$11-$H$13)^YEARFRAC(B1219,B1220,1)),"")</f>
        <v/>
      </c>
      <c r="I1220" s="30" t="str">
        <f ca="1">IFERROR(IF(YEARFRAC($I$28,DATE(YEAR(I1219),MONTH(I1219)+1,1))&gt;$H$17,"",DATE(YEAR(I1219),MONTH(I1219)+1,1)),"")</f>
        <v/>
      </c>
      <c r="J1220" s="33" t="str">
        <f ca="1">IF(I1220&lt;&gt;"",(J1219-K1219)*(1+($H$12-$H$13)/12),"")</f>
        <v/>
      </c>
      <c r="K1220" s="33" t="str">
        <f ca="1">IF(J1220&lt;&gt;"",-PMT(($H$12-$H$13)/12,12*$H$17,$J$28,0,1),"")</f>
        <v/>
      </c>
      <c r="L1220" s="33" t="str">
        <f ca="1">IF(K1220&lt;&gt;"",J1220*$H$13/12,"")</f>
        <v/>
      </c>
    </row>
    <row r="1221" spans="2:12" x14ac:dyDescent="0.3">
      <c r="B1221" s="30" t="str">
        <f ca="1">IFERROR(IF(YEARFRAC($B$28,IF(DATE(YEAR(B1220),MONTH(B1220),15)&gt;B1220,DATE(YEAR(B1220),MONTH(B1220),15),DATE(YEAR(B1220),MONTH(B1220)+1,1)))&gt;$H$16,"",IF(DATE(YEAR(B1220),MONTH(B1220),15)&gt;B1220,DATE(YEAR(B1220),MONTH(B1220),15),DATE(YEAR(B1220),MONTH(B1220)+1,1))),"")</f>
        <v/>
      </c>
      <c r="C1221" s="33" t="str">
        <f ca="1">IF(B1221&lt;&gt;"",IF(AND(MONTH(B1221)=1,DAY(B1221)=1),C1220*(1+$H$10),C1220),"")</f>
        <v/>
      </c>
      <c r="D1221" s="33" t="str">
        <f ca="1">IF(C1221&lt;&gt;"",C1221*$H$8/24,"")</f>
        <v/>
      </c>
      <c r="E1221" s="33" t="str">
        <f ca="1">IF(D1221&lt;&gt;"",C1221*$H$9/24,"")</f>
        <v/>
      </c>
      <c r="F1221" s="33" t="str">
        <f ca="1">IF(E1221&lt;&gt;"",F1220*(1+$H$11-$H$13)^YEARFRAC(B1220,B1221,1)+D1221+E1221,"")</f>
        <v/>
      </c>
      <c r="G1221" s="33" t="str">
        <f ca="1">IF(E1221&lt;&gt;"",F1220*((1+$H$11)^YEARFRAC(B1220,B1221,1)-(1+$H$11-$H$13)^YEARFRAC(B1220,B1221,1)),"")</f>
        <v/>
      </c>
      <c r="I1221" s="30" t="str">
        <f ca="1">IFERROR(IF(YEARFRAC($I$28,DATE(YEAR(I1220),MONTH(I1220)+1,1))&gt;$H$17,"",DATE(YEAR(I1220),MONTH(I1220)+1,1)),"")</f>
        <v/>
      </c>
      <c r="J1221" s="33" t="str">
        <f ca="1">IF(I1221&lt;&gt;"",(J1220-K1220)*(1+($H$12-$H$13)/12),"")</f>
        <v/>
      </c>
      <c r="K1221" s="33" t="str">
        <f ca="1">IF(J1221&lt;&gt;"",-PMT(($H$12-$H$13)/12,12*$H$17,$J$28,0,1),"")</f>
        <v/>
      </c>
      <c r="L1221" s="33" t="str">
        <f ca="1">IF(K1221&lt;&gt;"",J1221*$H$13/12,"")</f>
        <v/>
      </c>
    </row>
    <row r="1222" spans="2:12" x14ac:dyDescent="0.3">
      <c r="B1222" s="30" t="str">
        <f ca="1">IFERROR(IF(YEARFRAC($B$28,IF(DATE(YEAR(B1221),MONTH(B1221),15)&gt;B1221,DATE(YEAR(B1221),MONTH(B1221),15),DATE(YEAR(B1221),MONTH(B1221)+1,1)))&gt;$H$16,"",IF(DATE(YEAR(B1221),MONTH(B1221),15)&gt;B1221,DATE(YEAR(B1221),MONTH(B1221),15),DATE(YEAR(B1221),MONTH(B1221)+1,1))),"")</f>
        <v/>
      </c>
      <c r="C1222" s="33" t="str">
        <f ca="1">IF(B1222&lt;&gt;"",IF(AND(MONTH(B1222)=1,DAY(B1222)=1),C1221*(1+$H$10),C1221),"")</f>
        <v/>
      </c>
      <c r="D1222" s="33" t="str">
        <f ca="1">IF(C1222&lt;&gt;"",C1222*$H$8/24,"")</f>
        <v/>
      </c>
      <c r="E1222" s="33" t="str">
        <f ca="1">IF(D1222&lt;&gt;"",C1222*$H$9/24,"")</f>
        <v/>
      </c>
      <c r="F1222" s="33" t="str">
        <f ca="1">IF(E1222&lt;&gt;"",F1221*(1+$H$11-$H$13)^YEARFRAC(B1221,B1222,1)+D1222+E1222,"")</f>
        <v/>
      </c>
      <c r="G1222" s="33" t="str">
        <f ca="1">IF(E1222&lt;&gt;"",F1221*((1+$H$11)^YEARFRAC(B1221,B1222,1)-(1+$H$11-$H$13)^YEARFRAC(B1221,B1222,1)),"")</f>
        <v/>
      </c>
      <c r="I1222" s="30" t="str">
        <f ca="1">IFERROR(IF(YEARFRAC($I$28,DATE(YEAR(I1221),MONTH(I1221)+1,1))&gt;$H$17,"",DATE(YEAR(I1221),MONTH(I1221)+1,1)),"")</f>
        <v/>
      </c>
      <c r="J1222" s="33" t="str">
        <f ca="1">IF(I1222&lt;&gt;"",(J1221-K1221)*(1+($H$12-$H$13)/12),"")</f>
        <v/>
      </c>
      <c r="K1222" s="33" t="str">
        <f ca="1">IF(J1222&lt;&gt;"",-PMT(($H$12-$H$13)/12,12*$H$17,$J$28,0,1),"")</f>
        <v/>
      </c>
      <c r="L1222" s="33" t="str">
        <f ca="1">IF(K1222&lt;&gt;"",J1222*$H$13/12,"")</f>
        <v/>
      </c>
    </row>
    <row r="1223" spans="2:12" x14ac:dyDescent="0.3">
      <c r="B1223" s="30" t="str">
        <f ca="1">IFERROR(IF(YEARFRAC($B$28,IF(DATE(YEAR(B1222),MONTH(B1222),15)&gt;B1222,DATE(YEAR(B1222),MONTH(B1222),15),DATE(YEAR(B1222),MONTH(B1222)+1,1)))&gt;$H$16,"",IF(DATE(YEAR(B1222),MONTH(B1222),15)&gt;B1222,DATE(YEAR(B1222),MONTH(B1222),15),DATE(YEAR(B1222),MONTH(B1222)+1,1))),"")</f>
        <v/>
      </c>
      <c r="C1223" s="33" t="str">
        <f ca="1">IF(B1223&lt;&gt;"",IF(AND(MONTH(B1223)=1,DAY(B1223)=1),C1222*(1+$H$10),C1222),"")</f>
        <v/>
      </c>
      <c r="D1223" s="33" t="str">
        <f ca="1">IF(C1223&lt;&gt;"",C1223*$H$8/24,"")</f>
        <v/>
      </c>
      <c r="E1223" s="33" t="str">
        <f ca="1">IF(D1223&lt;&gt;"",C1223*$H$9/24,"")</f>
        <v/>
      </c>
      <c r="F1223" s="33" t="str">
        <f ca="1">IF(E1223&lt;&gt;"",F1222*(1+$H$11-$H$13)^YEARFRAC(B1222,B1223,1)+D1223+E1223,"")</f>
        <v/>
      </c>
      <c r="G1223" s="33" t="str">
        <f ca="1">IF(E1223&lt;&gt;"",F1222*((1+$H$11)^YEARFRAC(B1222,B1223,1)-(1+$H$11-$H$13)^YEARFRAC(B1222,B1223,1)),"")</f>
        <v/>
      </c>
      <c r="I1223" s="30" t="str">
        <f ca="1">IFERROR(IF(YEARFRAC($I$28,DATE(YEAR(I1222),MONTH(I1222)+1,1))&gt;$H$17,"",DATE(YEAR(I1222),MONTH(I1222)+1,1)),"")</f>
        <v/>
      </c>
      <c r="J1223" s="33" t="str">
        <f ca="1">IF(I1223&lt;&gt;"",(J1222-K1222)*(1+($H$12-$H$13)/12),"")</f>
        <v/>
      </c>
      <c r="K1223" s="33" t="str">
        <f ca="1">IF(J1223&lt;&gt;"",-PMT(($H$12-$H$13)/12,12*$H$17,$J$28,0,1),"")</f>
        <v/>
      </c>
      <c r="L1223" s="33" t="str">
        <f ca="1">IF(K1223&lt;&gt;"",J1223*$H$13/12,"")</f>
        <v/>
      </c>
    </row>
    <row r="1224" spans="2:12" x14ac:dyDescent="0.3">
      <c r="B1224" s="30" t="str">
        <f ca="1">IFERROR(IF(YEARFRAC($B$28,IF(DATE(YEAR(B1223),MONTH(B1223),15)&gt;B1223,DATE(YEAR(B1223),MONTH(B1223),15),DATE(YEAR(B1223),MONTH(B1223)+1,1)))&gt;$H$16,"",IF(DATE(YEAR(B1223),MONTH(B1223),15)&gt;B1223,DATE(YEAR(B1223),MONTH(B1223),15),DATE(YEAR(B1223),MONTH(B1223)+1,1))),"")</f>
        <v/>
      </c>
      <c r="C1224" s="33" t="str">
        <f ca="1">IF(B1224&lt;&gt;"",IF(AND(MONTH(B1224)=1,DAY(B1224)=1),C1223*(1+$H$10),C1223),"")</f>
        <v/>
      </c>
      <c r="D1224" s="33" t="str">
        <f ca="1">IF(C1224&lt;&gt;"",C1224*$H$8/24,"")</f>
        <v/>
      </c>
      <c r="E1224" s="33" t="str">
        <f ca="1">IF(D1224&lt;&gt;"",C1224*$H$9/24,"")</f>
        <v/>
      </c>
      <c r="F1224" s="33" t="str">
        <f ca="1">IF(E1224&lt;&gt;"",F1223*(1+$H$11-$H$13)^YEARFRAC(B1223,B1224,1)+D1224+E1224,"")</f>
        <v/>
      </c>
      <c r="G1224" s="33" t="str">
        <f ca="1">IF(E1224&lt;&gt;"",F1223*((1+$H$11)^YEARFRAC(B1223,B1224,1)-(1+$H$11-$H$13)^YEARFRAC(B1223,B1224,1)),"")</f>
        <v/>
      </c>
      <c r="I1224" s="30" t="str">
        <f ca="1">IFERROR(IF(YEARFRAC($I$28,DATE(YEAR(I1223),MONTH(I1223)+1,1))&gt;$H$17,"",DATE(YEAR(I1223),MONTH(I1223)+1,1)),"")</f>
        <v/>
      </c>
      <c r="J1224" s="33" t="str">
        <f ca="1">IF(I1224&lt;&gt;"",(J1223-K1223)*(1+($H$12-$H$13)/12),"")</f>
        <v/>
      </c>
      <c r="K1224" s="33" t="str">
        <f ca="1">IF(J1224&lt;&gt;"",-PMT(($H$12-$H$13)/12,12*$H$17,$J$28,0,1),"")</f>
        <v/>
      </c>
      <c r="L1224" s="33" t="str">
        <f ca="1">IF(K1224&lt;&gt;"",J1224*$H$13/12,"")</f>
        <v/>
      </c>
    </row>
    <row r="1225" spans="2:12" x14ac:dyDescent="0.3">
      <c r="B1225" s="30" t="str">
        <f ca="1">IFERROR(IF(YEARFRAC($B$28,IF(DATE(YEAR(B1224),MONTH(B1224),15)&gt;B1224,DATE(YEAR(B1224),MONTH(B1224),15),DATE(YEAR(B1224),MONTH(B1224)+1,1)))&gt;$H$16,"",IF(DATE(YEAR(B1224),MONTH(B1224),15)&gt;B1224,DATE(YEAR(B1224),MONTH(B1224),15),DATE(YEAR(B1224),MONTH(B1224)+1,1))),"")</f>
        <v/>
      </c>
      <c r="C1225" s="33" t="str">
        <f ca="1">IF(B1225&lt;&gt;"",IF(AND(MONTH(B1225)=1,DAY(B1225)=1),C1224*(1+$H$10),C1224),"")</f>
        <v/>
      </c>
      <c r="D1225" s="33" t="str">
        <f ca="1">IF(C1225&lt;&gt;"",C1225*$H$8/24,"")</f>
        <v/>
      </c>
      <c r="E1225" s="33" t="str">
        <f ca="1">IF(D1225&lt;&gt;"",C1225*$H$9/24,"")</f>
        <v/>
      </c>
      <c r="F1225" s="33" t="str">
        <f ca="1">IF(E1225&lt;&gt;"",F1224*(1+$H$11-$H$13)^YEARFRAC(B1224,B1225,1)+D1225+E1225,"")</f>
        <v/>
      </c>
      <c r="G1225" s="33" t="str">
        <f ca="1">IF(E1225&lt;&gt;"",F1224*((1+$H$11)^YEARFRAC(B1224,B1225,1)-(1+$H$11-$H$13)^YEARFRAC(B1224,B1225,1)),"")</f>
        <v/>
      </c>
      <c r="I1225" s="30" t="str">
        <f ca="1">IFERROR(IF(YEARFRAC($I$28,DATE(YEAR(I1224),MONTH(I1224)+1,1))&gt;$H$17,"",DATE(YEAR(I1224),MONTH(I1224)+1,1)),"")</f>
        <v/>
      </c>
      <c r="J1225" s="33" t="str">
        <f ca="1">IF(I1225&lt;&gt;"",(J1224-K1224)*(1+($H$12-$H$13)/12),"")</f>
        <v/>
      </c>
      <c r="K1225" s="33" t="str">
        <f ca="1">IF(J1225&lt;&gt;"",-PMT(($H$12-$H$13)/12,12*$H$17,$J$28,0,1),"")</f>
        <v/>
      </c>
      <c r="L1225" s="33" t="str">
        <f ca="1">IF(K1225&lt;&gt;"",J1225*$H$13/12,"")</f>
        <v/>
      </c>
    </row>
    <row r="1226" spans="2:12" x14ac:dyDescent="0.3">
      <c r="B1226" s="30" t="str">
        <f ca="1">IFERROR(IF(YEARFRAC($B$28,IF(DATE(YEAR(B1225),MONTH(B1225),15)&gt;B1225,DATE(YEAR(B1225),MONTH(B1225),15),DATE(YEAR(B1225),MONTH(B1225)+1,1)))&gt;$H$16,"",IF(DATE(YEAR(B1225),MONTH(B1225),15)&gt;B1225,DATE(YEAR(B1225),MONTH(B1225),15),DATE(YEAR(B1225),MONTH(B1225)+1,1))),"")</f>
        <v/>
      </c>
      <c r="C1226" s="33" t="str">
        <f ca="1">IF(B1226&lt;&gt;"",IF(AND(MONTH(B1226)=1,DAY(B1226)=1),C1225*(1+$H$10),C1225),"")</f>
        <v/>
      </c>
      <c r="D1226" s="33" t="str">
        <f ca="1">IF(C1226&lt;&gt;"",C1226*$H$8/24,"")</f>
        <v/>
      </c>
      <c r="E1226" s="33" t="str">
        <f ca="1">IF(D1226&lt;&gt;"",C1226*$H$9/24,"")</f>
        <v/>
      </c>
      <c r="F1226" s="33" t="str">
        <f ca="1">IF(E1226&lt;&gt;"",F1225*(1+$H$11-$H$13)^YEARFRAC(B1225,B1226,1)+D1226+E1226,"")</f>
        <v/>
      </c>
      <c r="G1226" s="33" t="str">
        <f ca="1">IF(E1226&lt;&gt;"",F1225*((1+$H$11)^YEARFRAC(B1225,B1226,1)-(1+$H$11-$H$13)^YEARFRAC(B1225,B1226,1)),"")</f>
        <v/>
      </c>
      <c r="I1226" s="30" t="str">
        <f ca="1">IFERROR(IF(YEARFRAC($I$28,DATE(YEAR(I1225),MONTH(I1225)+1,1))&gt;$H$17,"",DATE(YEAR(I1225),MONTH(I1225)+1,1)),"")</f>
        <v/>
      </c>
      <c r="J1226" s="33" t="str">
        <f ca="1">IF(I1226&lt;&gt;"",(J1225-K1225)*(1+($H$12-$H$13)/12),"")</f>
        <v/>
      </c>
      <c r="K1226" s="33" t="str">
        <f ca="1">IF(J1226&lt;&gt;"",-PMT(($H$12-$H$13)/12,12*$H$17,$J$28,0,1),"")</f>
        <v/>
      </c>
      <c r="L1226" s="33" t="str">
        <f ca="1">IF(K1226&lt;&gt;"",J1226*$H$13/12,"")</f>
        <v/>
      </c>
    </row>
    <row r="1227" spans="2:12" x14ac:dyDescent="0.3">
      <c r="B1227" s="30" t="str">
        <f ca="1">IFERROR(IF(YEARFRAC($B$28,IF(DATE(YEAR(B1226),MONTH(B1226),15)&gt;B1226,DATE(YEAR(B1226),MONTH(B1226),15),DATE(YEAR(B1226),MONTH(B1226)+1,1)))&gt;$H$16,"",IF(DATE(YEAR(B1226),MONTH(B1226),15)&gt;B1226,DATE(YEAR(B1226),MONTH(B1226),15),DATE(YEAR(B1226),MONTH(B1226)+1,1))),"")</f>
        <v/>
      </c>
      <c r="C1227" s="33" t="str">
        <f ca="1">IF(B1227&lt;&gt;"",IF(AND(MONTH(B1227)=1,DAY(B1227)=1),C1226*(1+$H$10),C1226),"")</f>
        <v/>
      </c>
      <c r="D1227" s="33" t="str">
        <f ca="1">IF(C1227&lt;&gt;"",C1227*$H$8/24,"")</f>
        <v/>
      </c>
      <c r="E1227" s="33" t="str">
        <f ca="1">IF(D1227&lt;&gt;"",C1227*$H$9/24,"")</f>
        <v/>
      </c>
      <c r="F1227" s="33" t="str">
        <f ca="1">IF(E1227&lt;&gt;"",F1226*(1+$H$11-$H$13)^YEARFRAC(B1226,B1227,1)+D1227+E1227,"")</f>
        <v/>
      </c>
      <c r="G1227" s="33" t="str">
        <f ca="1">IF(E1227&lt;&gt;"",F1226*((1+$H$11)^YEARFRAC(B1226,B1227,1)-(1+$H$11-$H$13)^YEARFRAC(B1226,B1227,1)),"")</f>
        <v/>
      </c>
      <c r="I1227" s="30" t="str">
        <f ca="1">IFERROR(IF(YEARFRAC($I$28,DATE(YEAR(I1226),MONTH(I1226)+1,1))&gt;$H$17,"",DATE(YEAR(I1226),MONTH(I1226)+1,1)),"")</f>
        <v/>
      </c>
      <c r="J1227" s="33" t="str">
        <f ca="1">IF(I1227&lt;&gt;"",(J1226-K1226)*(1+($H$12-$H$13)/12),"")</f>
        <v/>
      </c>
      <c r="K1227" s="33" t="str">
        <f ca="1">IF(J1227&lt;&gt;"",-PMT(($H$12-$H$13)/12,12*$H$17,$J$28,0,1),"")</f>
        <v/>
      </c>
      <c r="L1227" s="33" t="str">
        <f ca="1">IF(K1227&lt;&gt;"",J1227*$H$13/12,"")</f>
        <v/>
      </c>
    </row>
    <row r="1228" spans="2:12" x14ac:dyDescent="0.3">
      <c r="B1228" s="30" t="str">
        <f ca="1">IFERROR(IF(YEARFRAC($B$28,IF(DATE(YEAR(B1227),MONTH(B1227),15)&gt;B1227,DATE(YEAR(B1227),MONTH(B1227),15),DATE(YEAR(B1227),MONTH(B1227)+1,1)))&gt;$H$16,"",IF(DATE(YEAR(B1227),MONTH(B1227),15)&gt;B1227,DATE(YEAR(B1227),MONTH(B1227),15),DATE(YEAR(B1227),MONTH(B1227)+1,1))),"")</f>
        <v/>
      </c>
      <c r="C1228" s="33" t="str">
        <f ca="1">IF(B1228&lt;&gt;"",IF(AND(MONTH(B1228)=1,DAY(B1228)=1),C1227*(1+$H$10),C1227),"")</f>
        <v/>
      </c>
      <c r="D1228" s="33" t="str">
        <f ca="1">IF(C1228&lt;&gt;"",C1228*$H$8/24,"")</f>
        <v/>
      </c>
      <c r="E1228" s="33" t="str">
        <f ca="1">IF(D1228&lt;&gt;"",C1228*$H$9/24,"")</f>
        <v/>
      </c>
      <c r="F1228" s="33" t="str">
        <f ca="1">IF(E1228&lt;&gt;"",F1227*(1+$H$11-$H$13)^YEARFRAC(B1227,B1228,1)+D1228+E1228,"")</f>
        <v/>
      </c>
      <c r="G1228" s="33" t="str">
        <f ca="1">IF(E1228&lt;&gt;"",F1227*((1+$H$11)^YEARFRAC(B1227,B1228,1)-(1+$H$11-$H$13)^YEARFRAC(B1227,B1228,1)),"")</f>
        <v/>
      </c>
      <c r="I1228" s="30" t="str">
        <f ca="1">IFERROR(IF(YEARFRAC($I$28,DATE(YEAR(I1227),MONTH(I1227)+1,1))&gt;$H$17,"",DATE(YEAR(I1227),MONTH(I1227)+1,1)),"")</f>
        <v/>
      </c>
      <c r="J1228" s="33" t="str">
        <f ca="1">IF(I1228&lt;&gt;"",(J1227-K1227)*(1+($H$12-$H$13)/12),"")</f>
        <v/>
      </c>
      <c r="K1228" s="33" t="str">
        <f ca="1">IF(J1228&lt;&gt;"",-PMT(($H$12-$H$13)/12,12*$H$17,$J$28,0,1),"")</f>
        <v/>
      </c>
      <c r="L1228" s="33" t="str">
        <f ca="1">IF(K1228&lt;&gt;"",J1228*$H$13/12,"")</f>
        <v/>
      </c>
    </row>
    <row r="1229" spans="2:12" x14ac:dyDescent="0.3">
      <c r="B1229" s="30" t="str">
        <f ca="1">IFERROR(IF(YEARFRAC($B$28,IF(DATE(YEAR(B1228),MONTH(B1228),15)&gt;B1228,DATE(YEAR(B1228),MONTH(B1228),15),DATE(YEAR(B1228),MONTH(B1228)+1,1)))&gt;$H$16,"",IF(DATE(YEAR(B1228),MONTH(B1228),15)&gt;B1228,DATE(YEAR(B1228),MONTH(B1228),15),DATE(YEAR(B1228),MONTH(B1228)+1,1))),"")</f>
        <v/>
      </c>
      <c r="C1229" s="33" t="str">
        <f ca="1">IF(B1229&lt;&gt;"",IF(AND(MONTH(B1229)=1,DAY(B1229)=1),C1228*(1+$H$10),C1228),"")</f>
        <v/>
      </c>
      <c r="D1229" s="33" t="str">
        <f ca="1">IF(C1229&lt;&gt;"",C1229*$H$8/24,"")</f>
        <v/>
      </c>
      <c r="E1229" s="33" t="str">
        <f ca="1">IF(D1229&lt;&gt;"",C1229*$H$9/24,"")</f>
        <v/>
      </c>
      <c r="F1229" s="33" t="str">
        <f ca="1">IF(E1229&lt;&gt;"",F1228*(1+$H$11-$H$13)^YEARFRAC(B1228,B1229,1)+D1229+E1229,"")</f>
        <v/>
      </c>
      <c r="G1229" s="33" t="str">
        <f ca="1">IF(E1229&lt;&gt;"",F1228*((1+$H$11)^YEARFRAC(B1228,B1229,1)-(1+$H$11-$H$13)^YEARFRAC(B1228,B1229,1)),"")</f>
        <v/>
      </c>
      <c r="I1229" s="30" t="str">
        <f ca="1">IFERROR(IF(YEARFRAC($I$28,DATE(YEAR(I1228),MONTH(I1228)+1,1))&gt;$H$17,"",DATE(YEAR(I1228),MONTH(I1228)+1,1)),"")</f>
        <v/>
      </c>
      <c r="J1229" s="33" t="str">
        <f ca="1">IF(I1229&lt;&gt;"",(J1228-K1228)*(1+($H$12-$H$13)/12),"")</f>
        <v/>
      </c>
      <c r="K1229" s="33" t="str">
        <f ca="1">IF(J1229&lt;&gt;"",-PMT(($H$12-$H$13)/12,12*$H$17,$J$28,0,1),"")</f>
        <v/>
      </c>
      <c r="L1229" s="33" t="str">
        <f ca="1">IF(K1229&lt;&gt;"",J1229*$H$13/12,"")</f>
        <v/>
      </c>
    </row>
    <row r="1230" spans="2:12" x14ac:dyDescent="0.3">
      <c r="B1230" s="30" t="str">
        <f ca="1">IFERROR(IF(YEARFRAC($B$28,IF(DATE(YEAR(B1229),MONTH(B1229),15)&gt;B1229,DATE(YEAR(B1229),MONTH(B1229),15),DATE(YEAR(B1229),MONTH(B1229)+1,1)))&gt;$H$16,"",IF(DATE(YEAR(B1229),MONTH(B1229),15)&gt;B1229,DATE(YEAR(B1229),MONTH(B1229),15),DATE(YEAR(B1229),MONTH(B1229)+1,1))),"")</f>
        <v/>
      </c>
      <c r="C1230" s="33" t="str">
        <f ca="1">IF(B1230&lt;&gt;"",IF(AND(MONTH(B1230)=1,DAY(B1230)=1),C1229*(1+$H$10),C1229),"")</f>
        <v/>
      </c>
      <c r="D1230" s="33" t="str">
        <f ca="1">IF(C1230&lt;&gt;"",C1230*$H$8/24,"")</f>
        <v/>
      </c>
      <c r="E1230" s="33" t="str">
        <f ca="1">IF(D1230&lt;&gt;"",C1230*$H$9/24,"")</f>
        <v/>
      </c>
      <c r="F1230" s="33" t="str">
        <f ca="1">IF(E1230&lt;&gt;"",F1229*(1+$H$11-$H$13)^YEARFRAC(B1229,B1230,1)+D1230+E1230,"")</f>
        <v/>
      </c>
      <c r="G1230" s="33" t="str">
        <f ca="1">IF(E1230&lt;&gt;"",F1229*((1+$H$11)^YEARFRAC(B1229,B1230,1)-(1+$H$11-$H$13)^YEARFRAC(B1229,B1230,1)),"")</f>
        <v/>
      </c>
      <c r="I1230" s="30" t="str">
        <f ca="1">IFERROR(IF(YEARFRAC($I$28,DATE(YEAR(I1229),MONTH(I1229)+1,1))&gt;$H$17,"",DATE(YEAR(I1229),MONTH(I1229)+1,1)),"")</f>
        <v/>
      </c>
      <c r="J1230" s="33" t="str">
        <f ca="1">IF(I1230&lt;&gt;"",(J1229-K1229)*(1+($H$12-$H$13)/12),"")</f>
        <v/>
      </c>
      <c r="K1230" s="33" t="str">
        <f ca="1">IF(J1230&lt;&gt;"",-PMT(($H$12-$H$13)/12,12*$H$17,$J$28,0,1),"")</f>
        <v/>
      </c>
      <c r="L1230" s="33" t="str">
        <f ca="1">IF(K1230&lt;&gt;"",J1230*$H$13/12,"")</f>
        <v/>
      </c>
    </row>
    <row r="1231" spans="2:12" x14ac:dyDescent="0.3">
      <c r="B1231" s="30" t="str">
        <f ca="1">IFERROR(IF(YEARFRAC($B$28,IF(DATE(YEAR(B1230),MONTH(B1230),15)&gt;B1230,DATE(YEAR(B1230),MONTH(B1230),15),DATE(YEAR(B1230),MONTH(B1230)+1,1)))&gt;$H$16,"",IF(DATE(YEAR(B1230),MONTH(B1230),15)&gt;B1230,DATE(YEAR(B1230),MONTH(B1230),15),DATE(YEAR(B1230),MONTH(B1230)+1,1))),"")</f>
        <v/>
      </c>
      <c r="C1231" s="33" t="str">
        <f ca="1">IF(B1231&lt;&gt;"",IF(AND(MONTH(B1231)=1,DAY(B1231)=1),C1230*(1+$H$10),C1230),"")</f>
        <v/>
      </c>
      <c r="D1231" s="33" t="str">
        <f ca="1">IF(C1231&lt;&gt;"",C1231*$H$8/24,"")</f>
        <v/>
      </c>
      <c r="E1231" s="33" t="str">
        <f ca="1">IF(D1231&lt;&gt;"",C1231*$H$9/24,"")</f>
        <v/>
      </c>
      <c r="F1231" s="33" t="str">
        <f ca="1">IF(E1231&lt;&gt;"",F1230*(1+$H$11-$H$13)^YEARFRAC(B1230,B1231,1)+D1231+E1231,"")</f>
        <v/>
      </c>
      <c r="G1231" s="33" t="str">
        <f ca="1">IF(E1231&lt;&gt;"",F1230*((1+$H$11)^YEARFRAC(B1230,B1231,1)-(1+$H$11-$H$13)^YEARFRAC(B1230,B1231,1)),"")</f>
        <v/>
      </c>
      <c r="I1231" s="30" t="str">
        <f ca="1">IFERROR(IF(YEARFRAC($I$28,DATE(YEAR(I1230),MONTH(I1230)+1,1))&gt;$H$17,"",DATE(YEAR(I1230),MONTH(I1230)+1,1)),"")</f>
        <v/>
      </c>
      <c r="J1231" s="33" t="str">
        <f ca="1">IF(I1231&lt;&gt;"",(J1230-K1230)*(1+($H$12-$H$13)/12),"")</f>
        <v/>
      </c>
      <c r="K1231" s="33" t="str">
        <f ca="1">IF(J1231&lt;&gt;"",-PMT(($H$12-$H$13)/12,12*$H$17,$J$28,0,1),"")</f>
        <v/>
      </c>
      <c r="L1231" s="33" t="str">
        <f ca="1">IF(K1231&lt;&gt;"",J1231*$H$13/12,"")</f>
        <v/>
      </c>
    </row>
    <row r="1232" spans="2:12" x14ac:dyDescent="0.3">
      <c r="B1232" s="30" t="str">
        <f ca="1">IFERROR(IF(YEARFRAC($B$28,IF(DATE(YEAR(B1231),MONTH(B1231),15)&gt;B1231,DATE(YEAR(B1231),MONTH(B1231),15),DATE(YEAR(B1231),MONTH(B1231)+1,1)))&gt;$H$16,"",IF(DATE(YEAR(B1231),MONTH(B1231),15)&gt;B1231,DATE(YEAR(B1231),MONTH(B1231),15),DATE(YEAR(B1231),MONTH(B1231)+1,1))),"")</f>
        <v/>
      </c>
      <c r="C1232" s="33" t="str">
        <f ca="1">IF(B1232&lt;&gt;"",IF(AND(MONTH(B1232)=1,DAY(B1232)=1),C1231*(1+$H$10),C1231),"")</f>
        <v/>
      </c>
      <c r="D1232" s="33" t="str">
        <f ca="1">IF(C1232&lt;&gt;"",C1232*$H$8/24,"")</f>
        <v/>
      </c>
      <c r="E1232" s="33" t="str">
        <f ca="1">IF(D1232&lt;&gt;"",C1232*$H$9/24,"")</f>
        <v/>
      </c>
      <c r="F1232" s="33" t="str">
        <f ca="1">IF(E1232&lt;&gt;"",F1231*(1+$H$11-$H$13)^YEARFRAC(B1231,B1232,1)+D1232+E1232,"")</f>
        <v/>
      </c>
      <c r="G1232" s="33" t="str">
        <f ca="1">IF(E1232&lt;&gt;"",F1231*((1+$H$11)^YEARFRAC(B1231,B1232,1)-(1+$H$11-$H$13)^YEARFRAC(B1231,B1232,1)),"")</f>
        <v/>
      </c>
      <c r="I1232" s="30" t="str">
        <f ca="1">IFERROR(IF(YEARFRAC($I$28,DATE(YEAR(I1231),MONTH(I1231)+1,1))&gt;$H$17,"",DATE(YEAR(I1231),MONTH(I1231)+1,1)),"")</f>
        <v/>
      </c>
      <c r="J1232" s="33" t="str">
        <f ca="1">IF(I1232&lt;&gt;"",(J1231-K1231)*(1+($H$12-$H$13)/12),"")</f>
        <v/>
      </c>
      <c r="K1232" s="33" t="str">
        <f ca="1">IF(J1232&lt;&gt;"",-PMT(($H$12-$H$13)/12,12*$H$17,$J$28,0,1),"")</f>
        <v/>
      </c>
      <c r="L1232" s="33" t="str">
        <f ca="1">IF(K1232&lt;&gt;"",J1232*$H$13/12,"")</f>
        <v/>
      </c>
    </row>
    <row r="1233" spans="2:12" x14ac:dyDescent="0.3">
      <c r="B1233" s="30" t="str">
        <f ca="1">IFERROR(IF(YEARFRAC($B$28,IF(DATE(YEAR(B1232),MONTH(B1232),15)&gt;B1232,DATE(YEAR(B1232),MONTH(B1232),15),DATE(YEAR(B1232),MONTH(B1232)+1,1)))&gt;$H$16,"",IF(DATE(YEAR(B1232),MONTH(B1232),15)&gt;B1232,DATE(YEAR(B1232),MONTH(B1232),15),DATE(YEAR(B1232),MONTH(B1232)+1,1))),"")</f>
        <v/>
      </c>
      <c r="C1233" s="33" t="str">
        <f ca="1">IF(B1233&lt;&gt;"",IF(AND(MONTH(B1233)=1,DAY(B1233)=1),C1232*(1+$H$10),C1232),"")</f>
        <v/>
      </c>
      <c r="D1233" s="33" t="str">
        <f ca="1">IF(C1233&lt;&gt;"",C1233*$H$8/24,"")</f>
        <v/>
      </c>
      <c r="E1233" s="33" t="str">
        <f ca="1">IF(D1233&lt;&gt;"",C1233*$H$9/24,"")</f>
        <v/>
      </c>
      <c r="F1233" s="33" t="str">
        <f ca="1">IF(E1233&lt;&gt;"",F1232*(1+$H$11-$H$13)^YEARFRAC(B1232,B1233,1)+D1233+E1233,"")</f>
        <v/>
      </c>
      <c r="G1233" s="33" t="str">
        <f ca="1">IF(E1233&lt;&gt;"",F1232*((1+$H$11)^YEARFRAC(B1232,B1233,1)-(1+$H$11-$H$13)^YEARFRAC(B1232,B1233,1)),"")</f>
        <v/>
      </c>
      <c r="I1233" s="30" t="str">
        <f ca="1">IFERROR(IF(YEARFRAC($I$28,DATE(YEAR(I1232),MONTH(I1232)+1,1))&gt;$H$17,"",DATE(YEAR(I1232),MONTH(I1232)+1,1)),"")</f>
        <v/>
      </c>
      <c r="J1233" s="33" t="str">
        <f ca="1">IF(I1233&lt;&gt;"",(J1232-K1232)*(1+($H$12-$H$13)/12),"")</f>
        <v/>
      </c>
      <c r="K1233" s="33" t="str">
        <f ca="1">IF(J1233&lt;&gt;"",-PMT(($H$12-$H$13)/12,12*$H$17,$J$28,0,1),"")</f>
        <v/>
      </c>
      <c r="L1233" s="33" t="str">
        <f ca="1">IF(K1233&lt;&gt;"",J1233*$H$13/12,"")</f>
        <v/>
      </c>
    </row>
    <row r="1234" spans="2:12" x14ac:dyDescent="0.3">
      <c r="B1234" s="30" t="str">
        <f ca="1">IFERROR(IF(YEARFRAC($B$28,IF(DATE(YEAR(B1233),MONTH(B1233),15)&gt;B1233,DATE(YEAR(B1233),MONTH(B1233),15),DATE(YEAR(B1233),MONTH(B1233)+1,1)))&gt;$H$16,"",IF(DATE(YEAR(B1233),MONTH(B1233),15)&gt;B1233,DATE(YEAR(B1233),MONTH(B1233),15),DATE(YEAR(B1233),MONTH(B1233)+1,1))),"")</f>
        <v/>
      </c>
      <c r="C1234" s="33" t="str">
        <f ca="1">IF(B1234&lt;&gt;"",IF(AND(MONTH(B1234)=1,DAY(B1234)=1),C1233*(1+$H$10),C1233),"")</f>
        <v/>
      </c>
      <c r="D1234" s="33" t="str">
        <f ca="1">IF(C1234&lt;&gt;"",C1234*$H$8/24,"")</f>
        <v/>
      </c>
      <c r="E1234" s="33" t="str">
        <f ca="1">IF(D1234&lt;&gt;"",C1234*$H$9/24,"")</f>
        <v/>
      </c>
      <c r="F1234" s="33" t="str">
        <f ca="1">IF(E1234&lt;&gt;"",F1233*(1+$H$11-$H$13)^YEARFRAC(B1233,B1234,1)+D1234+E1234,"")</f>
        <v/>
      </c>
      <c r="G1234" s="33" t="str">
        <f ca="1">IF(E1234&lt;&gt;"",F1233*((1+$H$11)^YEARFRAC(B1233,B1234,1)-(1+$H$11-$H$13)^YEARFRAC(B1233,B1234,1)),"")</f>
        <v/>
      </c>
      <c r="I1234" s="30" t="str">
        <f ca="1">IFERROR(IF(YEARFRAC($I$28,DATE(YEAR(I1233),MONTH(I1233)+1,1))&gt;$H$17,"",DATE(YEAR(I1233),MONTH(I1233)+1,1)),"")</f>
        <v/>
      </c>
      <c r="J1234" s="33" t="str">
        <f ca="1">IF(I1234&lt;&gt;"",(J1233-K1233)*(1+($H$12-$H$13)/12),"")</f>
        <v/>
      </c>
      <c r="K1234" s="33" t="str">
        <f ca="1">IF(J1234&lt;&gt;"",-PMT(($H$12-$H$13)/12,12*$H$17,$J$28,0,1),"")</f>
        <v/>
      </c>
      <c r="L1234" s="33" t="str">
        <f ca="1">IF(K1234&lt;&gt;"",J1234*$H$13/12,"")</f>
        <v/>
      </c>
    </row>
    <row r="1235" spans="2:12" x14ac:dyDescent="0.3">
      <c r="B1235" s="30" t="str">
        <f ca="1">IFERROR(IF(YEARFRAC($B$28,IF(DATE(YEAR(B1234),MONTH(B1234),15)&gt;B1234,DATE(YEAR(B1234),MONTH(B1234),15),DATE(YEAR(B1234),MONTH(B1234)+1,1)))&gt;$H$16,"",IF(DATE(YEAR(B1234),MONTH(B1234),15)&gt;B1234,DATE(YEAR(B1234),MONTH(B1234),15),DATE(YEAR(B1234),MONTH(B1234)+1,1))),"")</f>
        <v/>
      </c>
      <c r="C1235" s="33" t="str">
        <f ca="1">IF(B1235&lt;&gt;"",IF(AND(MONTH(B1235)=1,DAY(B1235)=1),C1234*(1+$H$10),C1234),"")</f>
        <v/>
      </c>
      <c r="D1235" s="33" t="str">
        <f ca="1">IF(C1235&lt;&gt;"",C1235*$H$8/24,"")</f>
        <v/>
      </c>
      <c r="E1235" s="33" t="str">
        <f ca="1">IF(D1235&lt;&gt;"",C1235*$H$9/24,"")</f>
        <v/>
      </c>
      <c r="F1235" s="33" t="str">
        <f ca="1">IF(E1235&lt;&gt;"",F1234*(1+$H$11-$H$13)^YEARFRAC(B1234,B1235,1)+D1235+E1235,"")</f>
        <v/>
      </c>
      <c r="G1235" s="33" t="str">
        <f ca="1">IF(E1235&lt;&gt;"",F1234*((1+$H$11)^YEARFRAC(B1234,B1235,1)-(1+$H$11-$H$13)^YEARFRAC(B1234,B1235,1)),"")</f>
        <v/>
      </c>
      <c r="I1235" s="30" t="str">
        <f ca="1">IFERROR(IF(YEARFRAC($I$28,DATE(YEAR(I1234),MONTH(I1234)+1,1))&gt;$H$17,"",DATE(YEAR(I1234),MONTH(I1234)+1,1)),"")</f>
        <v/>
      </c>
      <c r="J1235" s="33" t="str">
        <f ca="1">IF(I1235&lt;&gt;"",(J1234-K1234)*(1+($H$12-$H$13)/12),"")</f>
        <v/>
      </c>
      <c r="K1235" s="33" t="str">
        <f ca="1">IF(J1235&lt;&gt;"",-PMT(($H$12-$H$13)/12,12*$H$17,$J$28,0,1),"")</f>
        <v/>
      </c>
      <c r="L1235" s="33" t="str">
        <f ca="1">IF(K1235&lt;&gt;"",J1235*$H$13/12,"")</f>
        <v/>
      </c>
    </row>
    <row r="1236" spans="2:12" x14ac:dyDescent="0.3">
      <c r="B1236" s="30" t="str">
        <f ca="1">IFERROR(IF(YEARFRAC($B$28,IF(DATE(YEAR(B1235),MONTH(B1235),15)&gt;B1235,DATE(YEAR(B1235),MONTH(B1235),15),DATE(YEAR(B1235),MONTH(B1235)+1,1)))&gt;$H$16,"",IF(DATE(YEAR(B1235),MONTH(B1235),15)&gt;B1235,DATE(YEAR(B1235),MONTH(B1235),15),DATE(YEAR(B1235),MONTH(B1235)+1,1))),"")</f>
        <v/>
      </c>
      <c r="C1236" s="33" t="str">
        <f ca="1">IF(B1236&lt;&gt;"",IF(AND(MONTH(B1236)=1,DAY(B1236)=1),C1235*(1+$H$10),C1235),"")</f>
        <v/>
      </c>
      <c r="D1236" s="33" t="str">
        <f ca="1">IF(C1236&lt;&gt;"",C1236*$H$8/24,"")</f>
        <v/>
      </c>
      <c r="E1236" s="33" t="str">
        <f ca="1">IF(D1236&lt;&gt;"",C1236*$H$9/24,"")</f>
        <v/>
      </c>
      <c r="F1236" s="33" t="str">
        <f ca="1">IF(E1236&lt;&gt;"",F1235*(1+$H$11-$H$13)^YEARFRAC(B1235,B1236,1)+D1236+E1236,"")</f>
        <v/>
      </c>
      <c r="G1236" s="33" t="str">
        <f ca="1">IF(E1236&lt;&gt;"",F1235*((1+$H$11)^YEARFRAC(B1235,B1236,1)-(1+$H$11-$H$13)^YEARFRAC(B1235,B1236,1)),"")</f>
        <v/>
      </c>
      <c r="I1236" s="30" t="str">
        <f ca="1">IFERROR(IF(YEARFRAC($I$28,DATE(YEAR(I1235),MONTH(I1235)+1,1))&gt;$H$17,"",DATE(YEAR(I1235),MONTH(I1235)+1,1)),"")</f>
        <v/>
      </c>
      <c r="J1236" s="33" t="str">
        <f ca="1">IF(I1236&lt;&gt;"",(J1235-K1235)*(1+($H$12-$H$13)/12),"")</f>
        <v/>
      </c>
      <c r="K1236" s="33" t="str">
        <f ca="1">IF(J1236&lt;&gt;"",-PMT(($H$12-$H$13)/12,12*$H$17,$J$28,0,1),"")</f>
        <v/>
      </c>
      <c r="L1236" s="33" t="str">
        <f ca="1">IF(K1236&lt;&gt;"",J1236*$H$13/12,"")</f>
        <v/>
      </c>
    </row>
    <row r="1237" spans="2:12" x14ac:dyDescent="0.3">
      <c r="B1237" s="30" t="str">
        <f ca="1">IFERROR(IF(YEARFRAC($B$28,IF(DATE(YEAR(B1236),MONTH(B1236),15)&gt;B1236,DATE(YEAR(B1236),MONTH(B1236),15),DATE(YEAR(B1236),MONTH(B1236)+1,1)))&gt;$H$16,"",IF(DATE(YEAR(B1236),MONTH(B1236),15)&gt;B1236,DATE(YEAR(B1236),MONTH(B1236),15),DATE(YEAR(B1236),MONTH(B1236)+1,1))),"")</f>
        <v/>
      </c>
      <c r="C1237" s="33" t="str">
        <f ca="1">IF(B1237&lt;&gt;"",IF(AND(MONTH(B1237)=1,DAY(B1237)=1),C1236*(1+$H$10),C1236),"")</f>
        <v/>
      </c>
      <c r="D1237" s="33" t="str">
        <f ca="1">IF(C1237&lt;&gt;"",C1237*$H$8/24,"")</f>
        <v/>
      </c>
      <c r="E1237" s="33" t="str">
        <f ca="1">IF(D1237&lt;&gt;"",C1237*$H$9/24,"")</f>
        <v/>
      </c>
      <c r="F1237" s="33" t="str">
        <f ca="1">IF(E1237&lt;&gt;"",F1236*(1+$H$11-$H$13)^YEARFRAC(B1236,B1237,1)+D1237+E1237,"")</f>
        <v/>
      </c>
      <c r="G1237" s="33" t="str">
        <f ca="1">IF(E1237&lt;&gt;"",F1236*((1+$H$11)^YEARFRAC(B1236,B1237,1)-(1+$H$11-$H$13)^YEARFRAC(B1236,B1237,1)),"")</f>
        <v/>
      </c>
      <c r="I1237" s="30" t="str">
        <f ca="1">IFERROR(IF(YEARFRAC($I$28,DATE(YEAR(I1236),MONTH(I1236)+1,1))&gt;$H$17,"",DATE(YEAR(I1236),MONTH(I1236)+1,1)),"")</f>
        <v/>
      </c>
      <c r="J1237" s="33" t="str">
        <f ca="1">IF(I1237&lt;&gt;"",(J1236-K1236)*(1+($H$12-$H$13)/12),"")</f>
        <v/>
      </c>
      <c r="K1237" s="33" t="str">
        <f ca="1">IF(J1237&lt;&gt;"",-PMT(($H$12-$H$13)/12,12*$H$17,$J$28,0,1),"")</f>
        <v/>
      </c>
      <c r="L1237" s="33" t="str">
        <f ca="1">IF(K1237&lt;&gt;"",J1237*$H$13/12,"")</f>
        <v/>
      </c>
    </row>
    <row r="1238" spans="2:12" x14ac:dyDescent="0.3">
      <c r="B1238" s="30" t="str">
        <f ca="1">IFERROR(IF(YEARFRAC($B$28,IF(DATE(YEAR(B1237),MONTH(B1237),15)&gt;B1237,DATE(YEAR(B1237),MONTH(B1237),15),DATE(YEAR(B1237),MONTH(B1237)+1,1)))&gt;$H$16,"",IF(DATE(YEAR(B1237),MONTH(B1237),15)&gt;B1237,DATE(YEAR(B1237),MONTH(B1237),15),DATE(YEAR(B1237),MONTH(B1237)+1,1))),"")</f>
        <v/>
      </c>
      <c r="C1238" s="33" t="str">
        <f ca="1">IF(B1238&lt;&gt;"",IF(AND(MONTH(B1238)=1,DAY(B1238)=1),C1237*(1+$H$10),C1237),"")</f>
        <v/>
      </c>
      <c r="D1238" s="33" t="str">
        <f ca="1">IF(C1238&lt;&gt;"",C1238*$H$8/24,"")</f>
        <v/>
      </c>
      <c r="E1238" s="33" t="str">
        <f ca="1">IF(D1238&lt;&gt;"",C1238*$H$9/24,"")</f>
        <v/>
      </c>
      <c r="F1238" s="33" t="str">
        <f ca="1">IF(E1238&lt;&gt;"",F1237*(1+$H$11-$H$13)^YEARFRAC(B1237,B1238,1)+D1238+E1238,"")</f>
        <v/>
      </c>
      <c r="G1238" s="33" t="str">
        <f ca="1">IF(E1238&lt;&gt;"",F1237*((1+$H$11)^YEARFRAC(B1237,B1238,1)-(1+$H$11-$H$13)^YEARFRAC(B1237,B1238,1)),"")</f>
        <v/>
      </c>
      <c r="I1238" s="30" t="str">
        <f ca="1">IFERROR(IF(YEARFRAC($I$28,DATE(YEAR(I1237),MONTH(I1237)+1,1))&gt;$H$17,"",DATE(YEAR(I1237),MONTH(I1237)+1,1)),"")</f>
        <v/>
      </c>
      <c r="J1238" s="33" t="str">
        <f ca="1">IF(I1238&lt;&gt;"",(J1237-K1237)*(1+($H$12-$H$13)/12),"")</f>
        <v/>
      </c>
      <c r="K1238" s="33" t="str">
        <f ca="1">IF(J1238&lt;&gt;"",-PMT(($H$12-$H$13)/12,12*$H$17,$J$28,0,1),"")</f>
        <v/>
      </c>
      <c r="L1238" s="33" t="str">
        <f ca="1">IF(K1238&lt;&gt;"",J1238*$H$13/12,"")</f>
        <v/>
      </c>
    </row>
    <row r="1239" spans="2:12" x14ac:dyDescent="0.3">
      <c r="B1239" s="30" t="str">
        <f ca="1">IFERROR(IF(YEARFRAC($B$28,IF(DATE(YEAR(B1238),MONTH(B1238),15)&gt;B1238,DATE(YEAR(B1238),MONTH(B1238),15),DATE(YEAR(B1238),MONTH(B1238)+1,1)))&gt;$H$16,"",IF(DATE(YEAR(B1238),MONTH(B1238),15)&gt;B1238,DATE(YEAR(B1238),MONTH(B1238),15),DATE(YEAR(B1238),MONTH(B1238)+1,1))),"")</f>
        <v/>
      </c>
      <c r="C1239" s="33" t="str">
        <f ca="1">IF(B1239&lt;&gt;"",IF(AND(MONTH(B1239)=1,DAY(B1239)=1),C1238*(1+$H$10),C1238),"")</f>
        <v/>
      </c>
      <c r="D1239" s="33" t="str">
        <f ca="1">IF(C1239&lt;&gt;"",C1239*$H$8/24,"")</f>
        <v/>
      </c>
      <c r="E1239" s="33" t="str">
        <f ca="1">IF(D1239&lt;&gt;"",C1239*$H$9/24,"")</f>
        <v/>
      </c>
      <c r="F1239" s="33" t="str">
        <f ca="1">IF(E1239&lt;&gt;"",F1238*(1+$H$11-$H$13)^YEARFRAC(B1238,B1239,1)+D1239+E1239,"")</f>
        <v/>
      </c>
      <c r="G1239" s="33" t="str">
        <f ca="1">IF(E1239&lt;&gt;"",F1238*((1+$H$11)^YEARFRAC(B1238,B1239,1)-(1+$H$11-$H$13)^YEARFRAC(B1238,B1239,1)),"")</f>
        <v/>
      </c>
      <c r="I1239" s="30" t="str">
        <f ca="1">IFERROR(IF(YEARFRAC($I$28,DATE(YEAR(I1238),MONTH(I1238)+1,1))&gt;$H$17,"",DATE(YEAR(I1238),MONTH(I1238)+1,1)),"")</f>
        <v/>
      </c>
      <c r="J1239" s="33" t="str">
        <f ca="1">IF(I1239&lt;&gt;"",(J1238-K1238)*(1+($H$12-$H$13)/12),"")</f>
        <v/>
      </c>
      <c r="K1239" s="33" t="str">
        <f ca="1">IF(J1239&lt;&gt;"",-PMT(($H$12-$H$13)/12,12*$H$17,$J$28,0,1),"")</f>
        <v/>
      </c>
      <c r="L1239" s="33" t="str">
        <f ca="1">IF(K1239&lt;&gt;"",J1239*$H$13/12,"")</f>
        <v/>
      </c>
    </row>
    <row r="1240" spans="2:12" x14ac:dyDescent="0.3">
      <c r="B1240" s="30" t="str">
        <f ca="1">IFERROR(IF(YEARFRAC($B$28,IF(DATE(YEAR(B1239),MONTH(B1239),15)&gt;B1239,DATE(YEAR(B1239),MONTH(B1239),15),DATE(YEAR(B1239),MONTH(B1239)+1,1)))&gt;$H$16,"",IF(DATE(YEAR(B1239),MONTH(B1239),15)&gt;B1239,DATE(YEAR(B1239),MONTH(B1239),15),DATE(YEAR(B1239),MONTH(B1239)+1,1))),"")</f>
        <v/>
      </c>
      <c r="C1240" s="33" t="str">
        <f ca="1">IF(B1240&lt;&gt;"",IF(AND(MONTH(B1240)=1,DAY(B1240)=1),C1239*(1+$H$10),C1239),"")</f>
        <v/>
      </c>
      <c r="D1240" s="33" t="str">
        <f ca="1">IF(C1240&lt;&gt;"",C1240*$H$8/24,"")</f>
        <v/>
      </c>
      <c r="E1240" s="33" t="str">
        <f ca="1">IF(D1240&lt;&gt;"",C1240*$H$9/24,"")</f>
        <v/>
      </c>
      <c r="F1240" s="33" t="str">
        <f ca="1">IF(E1240&lt;&gt;"",F1239*(1+$H$11-$H$13)^YEARFRAC(B1239,B1240,1)+D1240+E1240,"")</f>
        <v/>
      </c>
      <c r="G1240" s="33" t="str">
        <f ca="1">IF(E1240&lt;&gt;"",F1239*((1+$H$11)^YEARFRAC(B1239,B1240,1)-(1+$H$11-$H$13)^YEARFRAC(B1239,B1240,1)),"")</f>
        <v/>
      </c>
      <c r="I1240" s="30" t="str">
        <f ca="1">IFERROR(IF(YEARFRAC($I$28,DATE(YEAR(I1239),MONTH(I1239)+1,1))&gt;$H$17,"",DATE(YEAR(I1239),MONTH(I1239)+1,1)),"")</f>
        <v/>
      </c>
      <c r="J1240" s="33" t="str">
        <f ca="1">IF(I1240&lt;&gt;"",(J1239-K1239)*(1+($H$12-$H$13)/12),"")</f>
        <v/>
      </c>
      <c r="K1240" s="33" t="str">
        <f ca="1">IF(J1240&lt;&gt;"",-PMT(($H$12-$H$13)/12,12*$H$17,$J$28,0,1),"")</f>
        <v/>
      </c>
      <c r="L1240" s="33" t="str">
        <f ca="1">IF(K1240&lt;&gt;"",J1240*$H$13/12,"")</f>
        <v/>
      </c>
    </row>
    <row r="1241" spans="2:12" x14ac:dyDescent="0.3">
      <c r="B1241" s="30" t="str">
        <f ca="1">IFERROR(IF(YEARFRAC($B$28,IF(DATE(YEAR(B1240),MONTH(B1240),15)&gt;B1240,DATE(YEAR(B1240),MONTH(B1240),15),DATE(YEAR(B1240),MONTH(B1240)+1,1)))&gt;$H$16,"",IF(DATE(YEAR(B1240),MONTH(B1240),15)&gt;B1240,DATE(YEAR(B1240),MONTH(B1240),15),DATE(YEAR(B1240),MONTH(B1240)+1,1))),"")</f>
        <v/>
      </c>
      <c r="C1241" s="33" t="str">
        <f ca="1">IF(B1241&lt;&gt;"",IF(AND(MONTH(B1241)=1,DAY(B1241)=1),C1240*(1+$H$10),C1240),"")</f>
        <v/>
      </c>
      <c r="D1241" s="33" t="str">
        <f ca="1">IF(C1241&lt;&gt;"",C1241*$H$8/24,"")</f>
        <v/>
      </c>
      <c r="E1241" s="33" t="str">
        <f ca="1">IF(D1241&lt;&gt;"",C1241*$H$9/24,"")</f>
        <v/>
      </c>
      <c r="F1241" s="33" t="str">
        <f ca="1">IF(E1241&lt;&gt;"",F1240*(1+$H$11-$H$13)^YEARFRAC(B1240,B1241,1)+D1241+E1241,"")</f>
        <v/>
      </c>
      <c r="G1241" s="33" t="str">
        <f ca="1">IF(E1241&lt;&gt;"",F1240*((1+$H$11)^YEARFRAC(B1240,B1241,1)-(1+$H$11-$H$13)^YEARFRAC(B1240,B1241,1)),"")</f>
        <v/>
      </c>
      <c r="I1241" s="30" t="str">
        <f ca="1">IFERROR(IF(YEARFRAC($I$28,DATE(YEAR(I1240),MONTH(I1240)+1,1))&gt;$H$17,"",DATE(YEAR(I1240),MONTH(I1240)+1,1)),"")</f>
        <v/>
      </c>
      <c r="J1241" s="33" t="str">
        <f ca="1">IF(I1241&lt;&gt;"",(J1240-K1240)*(1+($H$12-$H$13)/12),"")</f>
        <v/>
      </c>
      <c r="K1241" s="33" t="str">
        <f ca="1">IF(J1241&lt;&gt;"",-PMT(($H$12-$H$13)/12,12*$H$17,$J$28,0,1),"")</f>
        <v/>
      </c>
      <c r="L1241" s="33" t="str">
        <f ca="1">IF(K1241&lt;&gt;"",J1241*$H$13/12,"")</f>
        <v/>
      </c>
    </row>
    <row r="1242" spans="2:12" x14ac:dyDescent="0.3">
      <c r="B1242" s="30" t="str">
        <f ca="1">IFERROR(IF(YEARFRAC($B$28,IF(DATE(YEAR(B1241),MONTH(B1241),15)&gt;B1241,DATE(YEAR(B1241),MONTH(B1241),15),DATE(YEAR(B1241),MONTH(B1241)+1,1)))&gt;$H$16,"",IF(DATE(YEAR(B1241),MONTH(B1241),15)&gt;B1241,DATE(YEAR(B1241),MONTH(B1241),15),DATE(YEAR(B1241),MONTH(B1241)+1,1))),"")</f>
        <v/>
      </c>
      <c r="C1242" s="33" t="str">
        <f ca="1">IF(B1242&lt;&gt;"",IF(AND(MONTH(B1242)=1,DAY(B1242)=1),C1241*(1+$H$10),C1241),"")</f>
        <v/>
      </c>
      <c r="D1242" s="33" t="str">
        <f ca="1">IF(C1242&lt;&gt;"",C1242*$H$8/24,"")</f>
        <v/>
      </c>
      <c r="E1242" s="33" t="str">
        <f ca="1">IF(D1242&lt;&gt;"",C1242*$H$9/24,"")</f>
        <v/>
      </c>
      <c r="F1242" s="33" t="str">
        <f ca="1">IF(E1242&lt;&gt;"",F1241*(1+$H$11-$H$13)^YEARFRAC(B1241,B1242,1)+D1242+E1242,"")</f>
        <v/>
      </c>
      <c r="G1242" s="33" t="str">
        <f ca="1">IF(E1242&lt;&gt;"",F1241*((1+$H$11)^YEARFRAC(B1241,B1242,1)-(1+$H$11-$H$13)^YEARFRAC(B1241,B1242,1)),"")</f>
        <v/>
      </c>
      <c r="I1242" s="30" t="str">
        <f ca="1">IFERROR(IF(YEARFRAC($I$28,DATE(YEAR(I1241),MONTH(I1241)+1,1))&gt;$H$17,"",DATE(YEAR(I1241),MONTH(I1241)+1,1)),"")</f>
        <v/>
      </c>
      <c r="J1242" s="33" t="str">
        <f ca="1">IF(I1242&lt;&gt;"",(J1241-K1241)*(1+($H$12-$H$13)/12),"")</f>
        <v/>
      </c>
      <c r="K1242" s="33" t="str">
        <f ca="1">IF(J1242&lt;&gt;"",-PMT(($H$12-$H$13)/12,12*$H$17,$J$28,0,1),"")</f>
        <v/>
      </c>
      <c r="L1242" s="33" t="str">
        <f ca="1">IF(K1242&lt;&gt;"",J1242*$H$13/12,"")</f>
        <v/>
      </c>
    </row>
    <row r="1243" spans="2:12" x14ac:dyDescent="0.3">
      <c r="B1243" s="30" t="str">
        <f ca="1">IFERROR(IF(YEARFRAC($B$28,IF(DATE(YEAR(B1242),MONTH(B1242),15)&gt;B1242,DATE(YEAR(B1242),MONTH(B1242),15),DATE(YEAR(B1242),MONTH(B1242)+1,1)))&gt;$H$16,"",IF(DATE(YEAR(B1242),MONTH(B1242),15)&gt;B1242,DATE(YEAR(B1242),MONTH(B1242),15),DATE(YEAR(B1242),MONTH(B1242)+1,1))),"")</f>
        <v/>
      </c>
      <c r="C1243" s="33" t="str">
        <f ca="1">IF(B1243&lt;&gt;"",IF(AND(MONTH(B1243)=1,DAY(B1243)=1),C1242*(1+$H$10),C1242),"")</f>
        <v/>
      </c>
      <c r="D1243" s="33" t="str">
        <f ca="1">IF(C1243&lt;&gt;"",C1243*$H$8/24,"")</f>
        <v/>
      </c>
      <c r="E1243" s="33" t="str">
        <f ca="1">IF(D1243&lt;&gt;"",C1243*$H$9/24,"")</f>
        <v/>
      </c>
      <c r="F1243" s="33" t="str">
        <f ca="1">IF(E1243&lt;&gt;"",F1242*(1+$H$11-$H$13)^YEARFRAC(B1242,B1243,1)+D1243+E1243,"")</f>
        <v/>
      </c>
      <c r="G1243" s="33" t="str">
        <f ca="1">IF(E1243&lt;&gt;"",F1242*((1+$H$11)^YEARFRAC(B1242,B1243,1)-(1+$H$11-$H$13)^YEARFRAC(B1242,B1243,1)),"")</f>
        <v/>
      </c>
      <c r="I1243" s="30" t="str">
        <f ca="1">IFERROR(IF(YEARFRAC($I$28,DATE(YEAR(I1242),MONTH(I1242)+1,1))&gt;$H$17,"",DATE(YEAR(I1242),MONTH(I1242)+1,1)),"")</f>
        <v/>
      </c>
      <c r="J1243" s="33" t="str">
        <f ca="1">IF(I1243&lt;&gt;"",(J1242-K1242)*(1+($H$12-$H$13)/12),"")</f>
        <v/>
      </c>
      <c r="K1243" s="33" t="str">
        <f ca="1">IF(J1243&lt;&gt;"",-PMT(($H$12-$H$13)/12,12*$H$17,$J$28,0,1),"")</f>
        <v/>
      </c>
      <c r="L1243" s="33" t="str">
        <f ca="1">IF(K1243&lt;&gt;"",J1243*$H$13/12,"")</f>
        <v/>
      </c>
    </row>
    <row r="1244" spans="2:12" x14ac:dyDescent="0.3">
      <c r="B1244" s="30" t="str">
        <f ca="1">IFERROR(IF(YEARFRAC($B$28,IF(DATE(YEAR(B1243),MONTH(B1243),15)&gt;B1243,DATE(YEAR(B1243),MONTH(B1243),15),DATE(YEAR(B1243),MONTH(B1243)+1,1)))&gt;$H$16,"",IF(DATE(YEAR(B1243),MONTH(B1243),15)&gt;B1243,DATE(YEAR(B1243),MONTH(B1243),15),DATE(YEAR(B1243),MONTH(B1243)+1,1))),"")</f>
        <v/>
      </c>
      <c r="C1244" s="33" t="str">
        <f ca="1">IF(B1244&lt;&gt;"",IF(AND(MONTH(B1244)=1,DAY(B1244)=1),C1243*(1+$H$10),C1243),"")</f>
        <v/>
      </c>
      <c r="D1244" s="33" t="str">
        <f ca="1">IF(C1244&lt;&gt;"",C1244*$H$8/24,"")</f>
        <v/>
      </c>
      <c r="E1244" s="33" t="str">
        <f ca="1">IF(D1244&lt;&gt;"",C1244*$H$9/24,"")</f>
        <v/>
      </c>
      <c r="F1244" s="33" t="str">
        <f ca="1">IF(E1244&lt;&gt;"",F1243*(1+$H$11-$H$13)^YEARFRAC(B1243,B1244,1)+D1244+E1244,"")</f>
        <v/>
      </c>
      <c r="G1244" s="33" t="str">
        <f ca="1">IF(E1244&lt;&gt;"",F1243*((1+$H$11)^YEARFRAC(B1243,B1244,1)-(1+$H$11-$H$13)^YEARFRAC(B1243,B1244,1)),"")</f>
        <v/>
      </c>
      <c r="I1244" s="30" t="str">
        <f ca="1">IFERROR(IF(YEARFRAC($I$28,DATE(YEAR(I1243),MONTH(I1243)+1,1))&gt;$H$17,"",DATE(YEAR(I1243),MONTH(I1243)+1,1)),"")</f>
        <v/>
      </c>
      <c r="J1244" s="33" t="str">
        <f ca="1">IF(I1244&lt;&gt;"",(J1243-K1243)*(1+($H$12-$H$13)/12),"")</f>
        <v/>
      </c>
      <c r="K1244" s="33" t="str">
        <f ca="1">IF(J1244&lt;&gt;"",-PMT(($H$12-$H$13)/12,12*$H$17,$J$28,0,1),"")</f>
        <v/>
      </c>
      <c r="L1244" s="33" t="str">
        <f ca="1">IF(K1244&lt;&gt;"",J1244*$H$13/12,"")</f>
        <v/>
      </c>
    </row>
    <row r="1245" spans="2:12" x14ac:dyDescent="0.3">
      <c r="B1245" s="30" t="str">
        <f ca="1">IFERROR(IF(YEARFRAC($B$28,IF(DATE(YEAR(B1244),MONTH(B1244),15)&gt;B1244,DATE(YEAR(B1244),MONTH(B1244),15),DATE(YEAR(B1244),MONTH(B1244)+1,1)))&gt;$H$16,"",IF(DATE(YEAR(B1244),MONTH(B1244),15)&gt;B1244,DATE(YEAR(B1244),MONTH(B1244),15),DATE(YEAR(B1244),MONTH(B1244)+1,1))),"")</f>
        <v/>
      </c>
      <c r="C1245" s="33" t="str">
        <f ca="1">IF(B1245&lt;&gt;"",IF(AND(MONTH(B1245)=1,DAY(B1245)=1),C1244*(1+$H$10),C1244),"")</f>
        <v/>
      </c>
      <c r="D1245" s="33" t="str">
        <f ca="1">IF(C1245&lt;&gt;"",C1245*$H$8/24,"")</f>
        <v/>
      </c>
      <c r="E1245" s="33" t="str">
        <f ca="1">IF(D1245&lt;&gt;"",C1245*$H$9/24,"")</f>
        <v/>
      </c>
      <c r="F1245" s="33" t="str">
        <f ca="1">IF(E1245&lt;&gt;"",F1244*(1+$H$11-$H$13)^YEARFRAC(B1244,B1245,1)+D1245+E1245,"")</f>
        <v/>
      </c>
      <c r="G1245" s="33" t="str">
        <f ca="1">IF(E1245&lt;&gt;"",F1244*((1+$H$11)^YEARFRAC(B1244,B1245,1)-(1+$H$11-$H$13)^YEARFRAC(B1244,B1245,1)),"")</f>
        <v/>
      </c>
      <c r="I1245" s="30" t="str">
        <f ca="1">IFERROR(IF(YEARFRAC($I$28,DATE(YEAR(I1244),MONTH(I1244)+1,1))&gt;$H$17,"",DATE(YEAR(I1244),MONTH(I1244)+1,1)),"")</f>
        <v/>
      </c>
      <c r="J1245" s="33" t="str">
        <f ca="1">IF(I1245&lt;&gt;"",(J1244-K1244)*(1+($H$12-$H$13)/12),"")</f>
        <v/>
      </c>
      <c r="K1245" s="33" t="str">
        <f ca="1">IF(J1245&lt;&gt;"",-PMT(($H$12-$H$13)/12,12*$H$17,$J$28,0,1),"")</f>
        <v/>
      </c>
      <c r="L1245" s="33" t="str">
        <f ca="1">IF(K1245&lt;&gt;"",J1245*$H$13/12,"")</f>
        <v/>
      </c>
    </row>
    <row r="1246" spans="2:12" x14ac:dyDescent="0.3">
      <c r="B1246" s="30" t="str">
        <f ca="1">IFERROR(IF(YEARFRAC($B$28,IF(DATE(YEAR(B1245),MONTH(B1245),15)&gt;B1245,DATE(YEAR(B1245),MONTH(B1245),15),DATE(YEAR(B1245),MONTH(B1245)+1,1)))&gt;$H$16,"",IF(DATE(YEAR(B1245),MONTH(B1245),15)&gt;B1245,DATE(YEAR(B1245),MONTH(B1245),15),DATE(YEAR(B1245),MONTH(B1245)+1,1))),"")</f>
        <v/>
      </c>
      <c r="C1246" s="33" t="str">
        <f ca="1">IF(B1246&lt;&gt;"",IF(AND(MONTH(B1246)=1,DAY(B1246)=1),C1245*(1+$H$10),C1245),"")</f>
        <v/>
      </c>
      <c r="D1246" s="33" t="str">
        <f ca="1">IF(C1246&lt;&gt;"",C1246*$H$8/24,"")</f>
        <v/>
      </c>
      <c r="E1246" s="33" t="str">
        <f ca="1">IF(D1246&lt;&gt;"",C1246*$H$9/24,"")</f>
        <v/>
      </c>
      <c r="F1246" s="33" t="str">
        <f ca="1">IF(E1246&lt;&gt;"",F1245*(1+$H$11-$H$13)^YEARFRAC(B1245,B1246,1)+D1246+E1246,"")</f>
        <v/>
      </c>
      <c r="G1246" s="33" t="str">
        <f ca="1">IF(E1246&lt;&gt;"",F1245*((1+$H$11)^YEARFRAC(B1245,B1246,1)-(1+$H$11-$H$13)^YEARFRAC(B1245,B1246,1)),"")</f>
        <v/>
      </c>
      <c r="I1246" s="30" t="str">
        <f ca="1">IFERROR(IF(YEARFRAC($I$28,DATE(YEAR(I1245),MONTH(I1245)+1,1))&gt;$H$17,"",DATE(YEAR(I1245),MONTH(I1245)+1,1)),"")</f>
        <v/>
      </c>
      <c r="J1246" s="33" t="str">
        <f ca="1">IF(I1246&lt;&gt;"",(J1245-K1245)*(1+($H$12-$H$13)/12),"")</f>
        <v/>
      </c>
      <c r="K1246" s="33" t="str">
        <f ca="1">IF(J1246&lt;&gt;"",-PMT(($H$12-$H$13)/12,12*$H$17,$J$28,0,1),"")</f>
        <v/>
      </c>
      <c r="L1246" s="33" t="str">
        <f ca="1">IF(K1246&lt;&gt;"",J1246*$H$13/12,"")</f>
        <v/>
      </c>
    </row>
    <row r="1247" spans="2:12" x14ac:dyDescent="0.3">
      <c r="B1247" s="30" t="str">
        <f ca="1">IFERROR(IF(YEARFRAC($B$28,IF(DATE(YEAR(B1246),MONTH(B1246),15)&gt;B1246,DATE(YEAR(B1246),MONTH(B1246),15),DATE(YEAR(B1246),MONTH(B1246)+1,1)))&gt;$H$16,"",IF(DATE(YEAR(B1246),MONTH(B1246),15)&gt;B1246,DATE(YEAR(B1246),MONTH(B1246),15),DATE(YEAR(B1246),MONTH(B1246)+1,1))),"")</f>
        <v/>
      </c>
      <c r="C1247" s="33" t="str">
        <f ca="1">IF(B1247&lt;&gt;"",IF(AND(MONTH(B1247)=1,DAY(B1247)=1),C1246*(1+$H$10),C1246),"")</f>
        <v/>
      </c>
      <c r="D1247" s="33" t="str">
        <f ca="1">IF(C1247&lt;&gt;"",C1247*$H$8/24,"")</f>
        <v/>
      </c>
      <c r="E1247" s="33" t="str">
        <f ca="1">IF(D1247&lt;&gt;"",C1247*$H$9/24,"")</f>
        <v/>
      </c>
      <c r="F1247" s="33" t="str">
        <f ca="1">IF(E1247&lt;&gt;"",F1246*(1+$H$11-$H$13)^YEARFRAC(B1246,B1247,1)+D1247+E1247,"")</f>
        <v/>
      </c>
      <c r="G1247" s="33" t="str">
        <f ca="1">IF(E1247&lt;&gt;"",F1246*((1+$H$11)^YEARFRAC(B1246,B1247,1)-(1+$H$11-$H$13)^YEARFRAC(B1246,B1247,1)),"")</f>
        <v/>
      </c>
      <c r="I1247" s="30" t="str">
        <f ca="1">IFERROR(IF(YEARFRAC($I$28,DATE(YEAR(I1246),MONTH(I1246)+1,1))&gt;$H$17,"",DATE(YEAR(I1246),MONTH(I1246)+1,1)),"")</f>
        <v/>
      </c>
      <c r="J1247" s="33" t="str">
        <f ca="1">IF(I1247&lt;&gt;"",(J1246-K1246)*(1+($H$12-$H$13)/12),"")</f>
        <v/>
      </c>
      <c r="K1247" s="33" t="str">
        <f ca="1">IF(J1247&lt;&gt;"",-PMT(($H$12-$H$13)/12,12*$H$17,$J$28,0,1),"")</f>
        <v/>
      </c>
      <c r="L1247" s="33" t="str">
        <f ca="1">IF(K1247&lt;&gt;"",J1247*$H$13/12,"")</f>
        <v/>
      </c>
    </row>
    <row r="1248" spans="2:12" x14ac:dyDescent="0.3">
      <c r="B1248" s="30" t="str">
        <f ca="1">IFERROR(IF(YEARFRAC($B$28,IF(DATE(YEAR(B1247),MONTH(B1247),15)&gt;B1247,DATE(YEAR(B1247),MONTH(B1247),15),DATE(YEAR(B1247),MONTH(B1247)+1,1)))&gt;$H$16,"",IF(DATE(YEAR(B1247),MONTH(B1247),15)&gt;B1247,DATE(YEAR(B1247),MONTH(B1247),15),DATE(YEAR(B1247),MONTH(B1247)+1,1))),"")</f>
        <v/>
      </c>
      <c r="C1248" s="33" t="str">
        <f ca="1">IF(B1248&lt;&gt;"",IF(AND(MONTH(B1248)=1,DAY(B1248)=1),C1247*(1+$H$10),C1247),"")</f>
        <v/>
      </c>
      <c r="D1248" s="33" t="str">
        <f ca="1">IF(C1248&lt;&gt;"",C1248*$H$8/24,"")</f>
        <v/>
      </c>
      <c r="E1248" s="33" t="str">
        <f ca="1">IF(D1248&lt;&gt;"",C1248*$H$9/24,"")</f>
        <v/>
      </c>
      <c r="F1248" s="33" t="str">
        <f ca="1">IF(E1248&lt;&gt;"",F1247*(1+$H$11-$H$13)^YEARFRAC(B1247,B1248,1)+D1248+E1248,"")</f>
        <v/>
      </c>
      <c r="G1248" s="33" t="str">
        <f ca="1">IF(E1248&lt;&gt;"",F1247*((1+$H$11)^YEARFRAC(B1247,B1248,1)-(1+$H$11-$H$13)^YEARFRAC(B1247,B1248,1)),"")</f>
        <v/>
      </c>
      <c r="I1248" s="30" t="str">
        <f ca="1">IFERROR(IF(YEARFRAC($I$28,DATE(YEAR(I1247),MONTH(I1247)+1,1))&gt;$H$17,"",DATE(YEAR(I1247),MONTH(I1247)+1,1)),"")</f>
        <v/>
      </c>
      <c r="J1248" s="33" t="str">
        <f ca="1">IF(I1248&lt;&gt;"",(J1247-K1247)*(1+($H$12-$H$13)/12),"")</f>
        <v/>
      </c>
      <c r="K1248" s="33" t="str">
        <f ca="1">IF(J1248&lt;&gt;"",-PMT(($H$12-$H$13)/12,12*$H$17,$J$28,0,1),"")</f>
        <v/>
      </c>
      <c r="L1248" s="33" t="str">
        <f ca="1">IF(K1248&lt;&gt;"",J1248*$H$13/12,"")</f>
        <v/>
      </c>
    </row>
    <row r="1249" spans="2:12" x14ac:dyDescent="0.3">
      <c r="B1249" s="30" t="str">
        <f ca="1">IFERROR(IF(YEARFRAC($B$28,IF(DATE(YEAR(B1248),MONTH(B1248),15)&gt;B1248,DATE(YEAR(B1248),MONTH(B1248),15),DATE(YEAR(B1248),MONTH(B1248)+1,1)))&gt;$H$16,"",IF(DATE(YEAR(B1248),MONTH(B1248),15)&gt;B1248,DATE(YEAR(B1248),MONTH(B1248),15),DATE(YEAR(B1248),MONTH(B1248)+1,1))),"")</f>
        <v/>
      </c>
      <c r="C1249" s="33" t="str">
        <f ca="1">IF(B1249&lt;&gt;"",IF(AND(MONTH(B1249)=1,DAY(B1249)=1),C1248*(1+$H$10),C1248),"")</f>
        <v/>
      </c>
      <c r="D1249" s="33" t="str">
        <f ca="1">IF(C1249&lt;&gt;"",C1249*$H$8/24,"")</f>
        <v/>
      </c>
      <c r="E1249" s="33" t="str">
        <f ca="1">IF(D1249&lt;&gt;"",C1249*$H$9/24,"")</f>
        <v/>
      </c>
      <c r="F1249" s="33" t="str">
        <f ca="1">IF(E1249&lt;&gt;"",F1248*(1+$H$11-$H$13)^YEARFRAC(B1248,B1249,1)+D1249+E1249,"")</f>
        <v/>
      </c>
      <c r="G1249" s="33" t="str">
        <f ca="1">IF(E1249&lt;&gt;"",F1248*((1+$H$11)^YEARFRAC(B1248,B1249,1)-(1+$H$11-$H$13)^YEARFRAC(B1248,B1249,1)),"")</f>
        <v/>
      </c>
      <c r="I1249" s="30" t="str">
        <f ca="1">IFERROR(IF(YEARFRAC($I$28,DATE(YEAR(I1248),MONTH(I1248)+1,1))&gt;$H$17,"",DATE(YEAR(I1248),MONTH(I1248)+1,1)),"")</f>
        <v/>
      </c>
      <c r="J1249" s="33" t="str">
        <f ca="1">IF(I1249&lt;&gt;"",(J1248-K1248)*(1+($H$12-$H$13)/12),"")</f>
        <v/>
      </c>
      <c r="K1249" s="33" t="str">
        <f ca="1">IF(J1249&lt;&gt;"",-PMT(($H$12-$H$13)/12,12*$H$17,$J$28,0,1),"")</f>
        <v/>
      </c>
      <c r="L1249" s="33" t="str">
        <f ca="1">IF(K1249&lt;&gt;"",J1249*$H$13/12,"")</f>
        <v/>
      </c>
    </row>
    <row r="1250" spans="2:12" x14ac:dyDescent="0.3">
      <c r="B1250" s="30" t="str">
        <f ca="1">IFERROR(IF(YEARFRAC($B$28,IF(DATE(YEAR(B1249),MONTH(B1249),15)&gt;B1249,DATE(YEAR(B1249),MONTH(B1249),15),DATE(YEAR(B1249),MONTH(B1249)+1,1)))&gt;$H$16,"",IF(DATE(YEAR(B1249),MONTH(B1249),15)&gt;B1249,DATE(YEAR(B1249),MONTH(B1249),15),DATE(YEAR(B1249),MONTH(B1249)+1,1))),"")</f>
        <v/>
      </c>
      <c r="C1250" s="33" t="str">
        <f ca="1">IF(B1250&lt;&gt;"",IF(AND(MONTH(B1250)=1,DAY(B1250)=1),C1249*(1+$H$10),C1249),"")</f>
        <v/>
      </c>
      <c r="D1250" s="33" t="str">
        <f ca="1">IF(C1250&lt;&gt;"",C1250*$H$8/24,"")</f>
        <v/>
      </c>
      <c r="E1250" s="33" t="str">
        <f ca="1">IF(D1250&lt;&gt;"",C1250*$H$9/24,"")</f>
        <v/>
      </c>
      <c r="F1250" s="33" t="str">
        <f ca="1">IF(E1250&lt;&gt;"",F1249*(1+$H$11-$H$13)^YEARFRAC(B1249,B1250,1)+D1250+E1250,"")</f>
        <v/>
      </c>
      <c r="G1250" s="33" t="str">
        <f ca="1">IF(E1250&lt;&gt;"",F1249*((1+$H$11)^YEARFRAC(B1249,B1250,1)-(1+$H$11-$H$13)^YEARFRAC(B1249,B1250,1)),"")</f>
        <v/>
      </c>
      <c r="I1250" s="30" t="str">
        <f ca="1">IFERROR(IF(YEARFRAC($I$28,DATE(YEAR(I1249),MONTH(I1249)+1,1))&gt;$H$17,"",DATE(YEAR(I1249),MONTH(I1249)+1,1)),"")</f>
        <v/>
      </c>
      <c r="J1250" s="33" t="str">
        <f ca="1">IF(I1250&lt;&gt;"",(J1249-K1249)*(1+($H$12-$H$13)/12),"")</f>
        <v/>
      </c>
      <c r="K1250" s="33" t="str">
        <f ca="1">IF(J1250&lt;&gt;"",-PMT(($H$12-$H$13)/12,12*$H$17,$J$28,0,1),"")</f>
        <v/>
      </c>
      <c r="L1250" s="33" t="str">
        <f ca="1">IF(K1250&lt;&gt;"",J1250*$H$13/12,"")</f>
        <v/>
      </c>
    </row>
    <row r="1251" spans="2:12" x14ac:dyDescent="0.3">
      <c r="B1251" s="30" t="str">
        <f ca="1">IFERROR(IF(YEARFRAC($B$28,IF(DATE(YEAR(B1250),MONTH(B1250),15)&gt;B1250,DATE(YEAR(B1250),MONTH(B1250),15),DATE(YEAR(B1250),MONTH(B1250)+1,1)))&gt;$H$16,"",IF(DATE(YEAR(B1250),MONTH(B1250),15)&gt;B1250,DATE(YEAR(B1250),MONTH(B1250),15),DATE(YEAR(B1250),MONTH(B1250)+1,1))),"")</f>
        <v/>
      </c>
      <c r="C1251" s="33" t="str">
        <f ca="1">IF(B1251&lt;&gt;"",IF(AND(MONTH(B1251)=1,DAY(B1251)=1),C1250*(1+$H$10),C1250),"")</f>
        <v/>
      </c>
      <c r="D1251" s="33" t="str">
        <f ca="1">IF(C1251&lt;&gt;"",C1251*$H$8/24,"")</f>
        <v/>
      </c>
      <c r="E1251" s="33" t="str">
        <f ca="1">IF(D1251&lt;&gt;"",C1251*$H$9/24,"")</f>
        <v/>
      </c>
      <c r="F1251" s="33" t="str">
        <f ca="1">IF(E1251&lt;&gt;"",F1250*(1+$H$11-$H$13)^YEARFRAC(B1250,B1251,1)+D1251+E1251,"")</f>
        <v/>
      </c>
      <c r="G1251" s="33" t="str">
        <f ca="1">IF(E1251&lt;&gt;"",F1250*((1+$H$11)^YEARFRAC(B1250,B1251,1)-(1+$H$11-$H$13)^YEARFRAC(B1250,B1251,1)),"")</f>
        <v/>
      </c>
      <c r="I1251" s="30" t="str">
        <f ca="1">IFERROR(IF(YEARFRAC($I$28,DATE(YEAR(I1250),MONTH(I1250)+1,1))&gt;$H$17,"",DATE(YEAR(I1250),MONTH(I1250)+1,1)),"")</f>
        <v/>
      </c>
      <c r="J1251" s="33" t="str">
        <f ca="1">IF(I1251&lt;&gt;"",(J1250-K1250)*(1+($H$12-$H$13)/12),"")</f>
        <v/>
      </c>
      <c r="K1251" s="33" t="str">
        <f ca="1">IF(J1251&lt;&gt;"",-PMT(($H$12-$H$13)/12,12*$H$17,$J$28,0,1),"")</f>
        <v/>
      </c>
      <c r="L1251" s="33" t="str">
        <f ca="1">IF(K1251&lt;&gt;"",J1251*$H$13/12,"")</f>
        <v/>
      </c>
    </row>
    <row r="1252" spans="2:12" x14ac:dyDescent="0.3">
      <c r="B1252" s="30" t="str">
        <f ca="1">IFERROR(IF(YEARFRAC($B$28,IF(DATE(YEAR(B1251),MONTH(B1251),15)&gt;B1251,DATE(YEAR(B1251),MONTH(B1251),15),DATE(YEAR(B1251),MONTH(B1251)+1,1)))&gt;$H$16,"",IF(DATE(YEAR(B1251),MONTH(B1251),15)&gt;B1251,DATE(YEAR(B1251),MONTH(B1251),15),DATE(YEAR(B1251),MONTH(B1251)+1,1))),"")</f>
        <v/>
      </c>
      <c r="C1252" s="33" t="str">
        <f ca="1">IF(B1252&lt;&gt;"",IF(AND(MONTH(B1252)=1,DAY(B1252)=1),C1251*(1+$H$10),C1251),"")</f>
        <v/>
      </c>
      <c r="D1252" s="33" t="str">
        <f ca="1">IF(C1252&lt;&gt;"",C1252*$H$8/24,"")</f>
        <v/>
      </c>
      <c r="E1252" s="33" t="str">
        <f ca="1">IF(D1252&lt;&gt;"",C1252*$H$9/24,"")</f>
        <v/>
      </c>
      <c r="F1252" s="33" t="str">
        <f ca="1">IF(E1252&lt;&gt;"",F1251*(1+$H$11-$H$13)^YEARFRAC(B1251,B1252,1)+D1252+E1252,"")</f>
        <v/>
      </c>
      <c r="G1252" s="33" t="str">
        <f ca="1">IF(E1252&lt;&gt;"",F1251*((1+$H$11)^YEARFRAC(B1251,B1252,1)-(1+$H$11-$H$13)^YEARFRAC(B1251,B1252,1)),"")</f>
        <v/>
      </c>
      <c r="I1252" s="30" t="str">
        <f ca="1">IFERROR(IF(YEARFRAC($I$28,DATE(YEAR(I1251),MONTH(I1251)+1,1))&gt;$H$17,"",DATE(YEAR(I1251),MONTH(I1251)+1,1)),"")</f>
        <v/>
      </c>
      <c r="J1252" s="33" t="str">
        <f ca="1">IF(I1252&lt;&gt;"",(J1251-K1251)*(1+($H$12-$H$13)/12),"")</f>
        <v/>
      </c>
      <c r="K1252" s="33" t="str">
        <f ca="1">IF(J1252&lt;&gt;"",-PMT(($H$12-$H$13)/12,12*$H$17,$J$28,0,1),"")</f>
        <v/>
      </c>
      <c r="L1252" s="33" t="str">
        <f ca="1">IF(K1252&lt;&gt;"",J1252*$H$13/12,"")</f>
        <v/>
      </c>
    </row>
    <row r="1253" spans="2:12" x14ac:dyDescent="0.3">
      <c r="B1253" s="30" t="str">
        <f ca="1">IFERROR(IF(YEARFRAC($B$28,IF(DATE(YEAR(B1252),MONTH(B1252),15)&gt;B1252,DATE(YEAR(B1252),MONTH(B1252),15),DATE(YEAR(B1252),MONTH(B1252)+1,1)))&gt;$H$16,"",IF(DATE(YEAR(B1252),MONTH(B1252),15)&gt;B1252,DATE(YEAR(B1252),MONTH(B1252),15),DATE(YEAR(B1252),MONTH(B1252)+1,1))),"")</f>
        <v/>
      </c>
      <c r="C1253" s="33" t="str">
        <f ca="1">IF(B1253&lt;&gt;"",IF(AND(MONTH(B1253)=1,DAY(B1253)=1),C1252*(1+$H$10),C1252),"")</f>
        <v/>
      </c>
      <c r="D1253" s="33" t="str">
        <f ca="1">IF(C1253&lt;&gt;"",C1253*$H$8/24,"")</f>
        <v/>
      </c>
      <c r="E1253" s="33" t="str">
        <f ca="1">IF(D1253&lt;&gt;"",C1253*$H$9/24,"")</f>
        <v/>
      </c>
      <c r="F1253" s="33" t="str">
        <f ca="1">IF(E1253&lt;&gt;"",F1252*(1+$H$11-$H$13)^YEARFRAC(B1252,B1253,1)+D1253+E1253,"")</f>
        <v/>
      </c>
      <c r="G1253" s="33" t="str">
        <f ca="1">IF(E1253&lt;&gt;"",F1252*((1+$H$11)^YEARFRAC(B1252,B1253,1)-(1+$H$11-$H$13)^YEARFRAC(B1252,B1253,1)),"")</f>
        <v/>
      </c>
      <c r="I1253" s="30" t="str">
        <f ca="1">IFERROR(IF(YEARFRAC($I$28,DATE(YEAR(I1252),MONTH(I1252)+1,1))&gt;$H$17,"",DATE(YEAR(I1252),MONTH(I1252)+1,1)),"")</f>
        <v/>
      </c>
      <c r="J1253" s="33" t="str">
        <f ca="1">IF(I1253&lt;&gt;"",(J1252-K1252)*(1+($H$12-$H$13)/12),"")</f>
        <v/>
      </c>
      <c r="K1253" s="33" t="str">
        <f ca="1">IF(J1253&lt;&gt;"",-PMT(($H$12-$H$13)/12,12*$H$17,$J$28,0,1),"")</f>
        <v/>
      </c>
      <c r="L1253" s="33" t="str">
        <f ca="1">IF(K1253&lt;&gt;"",J1253*$H$13/12,"")</f>
        <v/>
      </c>
    </row>
    <row r="1254" spans="2:12" x14ac:dyDescent="0.3">
      <c r="B1254" s="30" t="str">
        <f ca="1">IFERROR(IF(YEARFRAC($B$28,IF(DATE(YEAR(B1253),MONTH(B1253),15)&gt;B1253,DATE(YEAR(B1253),MONTH(B1253),15),DATE(YEAR(B1253),MONTH(B1253)+1,1)))&gt;$H$16,"",IF(DATE(YEAR(B1253),MONTH(B1253),15)&gt;B1253,DATE(YEAR(B1253),MONTH(B1253),15),DATE(YEAR(B1253),MONTH(B1253)+1,1))),"")</f>
        <v/>
      </c>
      <c r="C1254" s="33" t="str">
        <f ca="1">IF(B1254&lt;&gt;"",IF(AND(MONTH(B1254)=1,DAY(B1254)=1),C1253*(1+$H$10),C1253),"")</f>
        <v/>
      </c>
      <c r="D1254" s="33" t="str">
        <f ca="1">IF(C1254&lt;&gt;"",C1254*$H$8/24,"")</f>
        <v/>
      </c>
      <c r="E1254" s="33" t="str">
        <f ca="1">IF(D1254&lt;&gt;"",C1254*$H$9/24,"")</f>
        <v/>
      </c>
      <c r="F1254" s="33" t="str">
        <f ca="1">IF(E1254&lt;&gt;"",F1253*(1+$H$11-$H$13)^YEARFRAC(B1253,B1254,1)+D1254+E1254,"")</f>
        <v/>
      </c>
      <c r="G1254" s="33" t="str">
        <f ca="1">IF(E1254&lt;&gt;"",F1253*((1+$H$11)^YEARFRAC(B1253,B1254,1)-(1+$H$11-$H$13)^YEARFRAC(B1253,B1254,1)),"")</f>
        <v/>
      </c>
      <c r="I1254" s="30" t="str">
        <f ca="1">IFERROR(IF(YEARFRAC($I$28,DATE(YEAR(I1253),MONTH(I1253)+1,1))&gt;$H$17,"",DATE(YEAR(I1253),MONTH(I1253)+1,1)),"")</f>
        <v/>
      </c>
      <c r="J1254" s="33" t="str">
        <f ca="1">IF(I1254&lt;&gt;"",(J1253-K1253)*(1+($H$12-$H$13)/12),"")</f>
        <v/>
      </c>
      <c r="K1254" s="33" t="str">
        <f ca="1">IF(J1254&lt;&gt;"",-PMT(($H$12-$H$13)/12,12*$H$17,$J$28,0,1),"")</f>
        <v/>
      </c>
      <c r="L1254" s="33" t="str">
        <f ca="1">IF(K1254&lt;&gt;"",J1254*$H$13/12,"")</f>
        <v/>
      </c>
    </row>
    <row r="1255" spans="2:12" x14ac:dyDescent="0.3">
      <c r="B1255" s="30" t="str">
        <f ca="1">IFERROR(IF(YEARFRAC($B$28,IF(DATE(YEAR(B1254),MONTH(B1254),15)&gt;B1254,DATE(YEAR(B1254),MONTH(B1254),15),DATE(YEAR(B1254),MONTH(B1254)+1,1)))&gt;$H$16,"",IF(DATE(YEAR(B1254),MONTH(B1254),15)&gt;B1254,DATE(YEAR(B1254),MONTH(B1254),15),DATE(YEAR(B1254),MONTH(B1254)+1,1))),"")</f>
        <v/>
      </c>
      <c r="C1255" s="33" t="str">
        <f ca="1">IF(B1255&lt;&gt;"",IF(AND(MONTH(B1255)=1,DAY(B1255)=1),C1254*(1+$H$10),C1254),"")</f>
        <v/>
      </c>
      <c r="D1255" s="33" t="str">
        <f ca="1">IF(C1255&lt;&gt;"",C1255*$H$8/24,"")</f>
        <v/>
      </c>
      <c r="E1255" s="33" t="str">
        <f ca="1">IF(D1255&lt;&gt;"",C1255*$H$9/24,"")</f>
        <v/>
      </c>
      <c r="F1255" s="33" t="str">
        <f ca="1">IF(E1255&lt;&gt;"",F1254*(1+$H$11-$H$13)^YEARFRAC(B1254,B1255,1)+D1255+E1255,"")</f>
        <v/>
      </c>
      <c r="G1255" s="33" t="str">
        <f ca="1">IF(E1255&lt;&gt;"",F1254*((1+$H$11)^YEARFRAC(B1254,B1255,1)-(1+$H$11-$H$13)^YEARFRAC(B1254,B1255,1)),"")</f>
        <v/>
      </c>
      <c r="I1255" s="30" t="str">
        <f ca="1">IFERROR(IF(YEARFRAC($I$28,DATE(YEAR(I1254),MONTH(I1254)+1,1))&gt;$H$17,"",DATE(YEAR(I1254),MONTH(I1254)+1,1)),"")</f>
        <v/>
      </c>
      <c r="J1255" s="33" t="str">
        <f ca="1">IF(I1255&lt;&gt;"",(J1254-K1254)*(1+($H$12-$H$13)/12),"")</f>
        <v/>
      </c>
      <c r="K1255" s="33" t="str">
        <f ca="1">IF(J1255&lt;&gt;"",-PMT(($H$12-$H$13)/12,12*$H$17,$J$28,0,1),"")</f>
        <v/>
      </c>
      <c r="L1255" s="33" t="str">
        <f ca="1">IF(K1255&lt;&gt;"",J1255*$H$13/12,"")</f>
        <v/>
      </c>
    </row>
    <row r="1256" spans="2:12" x14ac:dyDescent="0.3">
      <c r="B1256" s="30" t="str">
        <f ca="1">IFERROR(IF(YEARFRAC($B$28,IF(DATE(YEAR(B1255),MONTH(B1255),15)&gt;B1255,DATE(YEAR(B1255),MONTH(B1255),15),DATE(YEAR(B1255),MONTH(B1255)+1,1)))&gt;$H$16,"",IF(DATE(YEAR(B1255),MONTH(B1255),15)&gt;B1255,DATE(YEAR(B1255),MONTH(B1255),15),DATE(YEAR(B1255),MONTH(B1255)+1,1))),"")</f>
        <v/>
      </c>
      <c r="C1256" s="33" t="str">
        <f ca="1">IF(B1256&lt;&gt;"",IF(AND(MONTH(B1256)=1,DAY(B1256)=1),C1255*(1+$H$10),C1255),"")</f>
        <v/>
      </c>
      <c r="D1256" s="33" t="str">
        <f ca="1">IF(C1256&lt;&gt;"",C1256*$H$8/24,"")</f>
        <v/>
      </c>
      <c r="E1256" s="33" t="str">
        <f ca="1">IF(D1256&lt;&gt;"",C1256*$H$9/24,"")</f>
        <v/>
      </c>
      <c r="F1256" s="33" t="str">
        <f ca="1">IF(E1256&lt;&gt;"",F1255*(1+$H$11-$H$13)^YEARFRAC(B1255,B1256,1)+D1256+E1256,"")</f>
        <v/>
      </c>
      <c r="G1256" s="33" t="str">
        <f ca="1">IF(E1256&lt;&gt;"",F1255*((1+$H$11)^YEARFRAC(B1255,B1256,1)-(1+$H$11-$H$13)^YEARFRAC(B1255,B1256,1)),"")</f>
        <v/>
      </c>
      <c r="I1256" s="30" t="str">
        <f ca="1">IFERROR(IF(YEARFRAC($I$28,DATE(YEAR(I1255),MONTH(I1255)+1,1))&gt;$H$17,"",DATE(YEAR(I1255),MONTH(I1255)+1,1)),"")</f>
        <v/>
      </c>
      <c r="J1256" s="33" t="str">
        <f ca="1">IF(I1256&lt;&gt;"",(J1255-K1255)*(1+($H$12-$H$13)/12),"")</f>
        <v/>
      </c>
      <c r="K1256" s="33" t="str">
        <f ca="1">IF(J1256&lt;&gt;"",-PMT(($H$12-$H$13)/12,12*$H$17,$J$28,0,1),"")</f>
        <v/>
      </c>
      <c r="L1256" s="33" t="str">
        <f ca="1">IF(K1256&lt;&gt;"",J1256*$H$13/12,"")</f>
        <v/>
      </c>
    </row>
    <row r="1257" spans="2:12" x14ac:dyDescent="0.3">
      <c r="B1257" s="30" t="str">
        <f ca="1">IFERROR(IF(YEARFRAC($B$28,IF(DATE(YEAR(B1256),MONTH(B1256),15)&gt;B1256,DATE(YEAR(B1256),MONTH(B1256),15),DATE(YEAR(B1256),MONTH(B1256)+1,1)))&gt;$H$16,"",IF(DATE(YEAR(B1256),MONTH(B1256),15)&gt;B1256,DATE(YEAR(B1256),MONTH(B1256),15),DATE(YEAR(B1256),MONTH(B1256)+1,1))),"")</f>
        <v/>
      </c>
      <c r="C1257" s="33" t="str">
        <f ca="1">IF(B1257&lt;&gt;"",IF(AND(MONTH(B1257)=1,DAY(B1257)=1),C1256*(1+$H$10),C1256),"")</f>
        <v/>
      </c>
      <c r="D1257" s="33" t="str">
        <f ca="1">IF(C1257&lt;&gt;"",C1257*$H$8/24,"")</f>
        <v/>
      </c>
      <c r="E1257" s="33" t="str">
        <f ca="1">IF(D1257&lt;&gt;"",C1257*$H$9/24,"")</f>
        <v/>
      </c>
      <c r="F1257" s="33" t="str">
        <f ca="1">IF(E1257&lt;&gt;"",F1256*(1+$H$11-$H$13)^YEARFRAC(B1256,B1257,1)+D1257+E1257,"")</f>
        <v/>
      </c>
      <c r="G1257" s="33" t="str">
        <f ca="1">IF(E1257&lt;&gt;"",F1256*((1+$H$11)^YEARFRAC(B1256,B1257,1)-(1+$H$11-$H$13)^YEARFRAC(B1256,B1257,1)),"")</f>
        <v/>
      </c>
      <c r="I1257" s="30" t="str">
        <f ca="1">IFERROR(IF(YEARFRAC($I$28,DATE(YEAR(I1256),MONTH(I1256)+1,1))&gt;$H$17,"",DATE(YEAR(I1256),MONTH(I1256)+1,1)),"")</f>
        <v/>
      </c>
      <c r="J1257" s="33" t="str">
        <f ca="1">IF(I1257&lt;&gt;"",(J1256-K1256)*(1+($H$12-$H$13)/12),"")</f>
        <v/>
      </c>
      <c r="K1257" s="33" t="str">
        <f ca="1">IF(J1257&lt;&gt;"",-PMT(($H$12-$H$13)/12,12*$H$17,$J$28,0,1),"")</f>
        <v/>
      </c>
      <c r="L1257" s="33" t="str">
        <f ca="1">IF(K1257&lt;&gt;"",J1257*$H$13/12,"")</f>
        <v/>
      </c>
    </row>
    <row r="1258" spans="2:12" x14ac:dyDescent="0.3">
      <c r="B1258" s="30" t="str">
        <f ca="1">IFERROR(IF(YEARFRAC($B$28,IF(DATE(YEAR(B1257),MONTH(B1257),15)&gt;B1257,DATE(YEAR(B1257),MONTH(B1257),15),DATE(YEAR(B1257),MONTH(B1257)+1,1)))&gt;$H$16,"",IF(DATE(YEAR(B1257),MONTH(B1257),15)&gt;B1257,DATE(YEAR(B1257),MONTH(B1257),15),DATE(YEAR(B1257),MONTH(B1257)+1,1))),"")</f>
        <v/>
      </c>
      <c r="C1258" s="33" t="str">
        <f ca="1">IF(B1258&lt;&gt;"",IF(AND(MONTH(B1258)=1,DAY(B1258)=1),C1257*(1+$H$10),C1257),"")</f>
        <v/>
      </c>
      <c r="D1258" s="33" t="str">
        <f ca="1">IF(C1258&lt;&gt;"",C1258*$H$8/24,"")</f>
        <v/>
      </c>
      <c r="E1258" s="33" t="str">
        <f ca="1">IF(D1258&lt;&gt;"",C1258*$H$9/24,"")</f>
        <v/>
      </c>
      <c r="F1258" s="33" t="str">
        <f ca="1">IF(E1258&lt;&gt;"",F1257*(1+$H$11-$H$13)^YEARFRAC(B1257,B1258,1)+D1258+E1258,"")</f>
        <v/>
      </c>
      <c r="G1258" s="33" t="str">
        <f ca="1">IF(E1258&lt;&gt;"",F1257*((1+$H$11)^YEARFRAC(B1257,B1258,1)-(1+$H$11-$H$13)^YEARFRAC(B1257,B1258,1)),"")</f>
        <v/>
      </c>
      <c r="I1258" s="30" t="str">
        <f ca="1">IFERROR(IF(YEARFRAC($I$28,DATE(YEAR(I1257),MONTH(I1257)+1,1))&gt;$H$17,"",DATE(YEAR(I1257),MONTH(I1257)+1,1)),"")</f>
        <v/>
      </c>
      <c r="J1258" s="33" t="str">
        <f ca="1">IF(I1258&lt;&gt;"",(J1257-K1257)*(1+($H$12-$H$13)/12),"")</f>
        <v/>
      </c>
      <c r="K1258" s="33" t="str">
        <f ca="1">IF(J1258&lt;&gt;"",-PMT(($H$12-$H$13)/12,12*$H$17,$J$28,0,1),"")</f>
        <v/>
      </c>
      <c r="L1258" s="33" t="str">
        <f ca="1">IF(K1258&lt;&gt;"",J1258*$H$13/12,"")</f>
        <v/>
      </c>
    </row>
    <row r="1259" spans="2:12" x14ac:dyDescent="0.3">
      <c r="B1259" s="30" t="str">
        <f ca="1">IFERROR(IF(YEARFRAC($B$28,IF(DATE(YEAR(B1258),MONTH(B1258),15)&gt;B1258,DATE(YEAR(B1258),MONTH(B1258),15),DATE(YEAR(B1258),MONTH(B1258)+1,1)))&gt;$H$16,"",IF(DATE(YEAR(B1258),MONTH(B1258),15)&gt;B1258,DATE(YEAR(B1258),MONTH(B1258),15),DATE(YEAR(B1258),MONTH(B1258)+1,1))),"")</f>
        <v/>
      </c>
      <c r="C1259" s="33" t="str">
        <f ca="1">IF(B1259&lt;&gt;"",IF(AND(MONTH(B1259)=1,DAY(B1259)=1),C1258*(1+$H$10),C1258),"")</f>
        <v/>
      </c>
      <c r="D1259" s="33" t="str">
        <f ca="1">IF(C1259&lt;&gt;"",C1259*$H$8/24,"")</f>
        <v/>
      </c>
      <c r="E1259" s="33" t="str">
        <f ca="1">IF(D1259&lt;&gt;"",C1259*$H$9/24,"")</f>
        <v/>
      </c>
      <c r="F1259" s="33" t="str">
        <f ca="1">IF(E1259&lt;&gt;"",F1258*(1+$H$11-$H$13)^YEARFRAC(B1258,B1259,1)+D1259+E1259,"")</f>
        <v/>
      </c>
      <c r="G1259" s="33" t="str">
        <f ca="1">IF(E1259&lt;&gt;"",F1258*((1+$H$11)^YEARFRAC(B1258,B1259,1)-(1+$H$11-$H$13)^YEARFRAC(B1258,B1259,1)),"")</f>
        <v/>
      </c>
      <c r="I1259" s="30" t="str">
        <f ca="1">IFERROR(IF(YEARFRAC($I$28,DATE(YEAR(I1258),MONTH(I1258)+1,1))&gt;$H$17,"",DATE(YEAR(I1258),MONTH(I1258)+1,1)),"")</f>
        <v/>
      </c>
      <c r="J1259" s="33" t="str">
        <f ca="1">IF(I1259&lt;&gt;"",(J1258-K1258)*(1+($H$12-$H$13)/12),"")</f>
        <v/>
      </c>
      <c r="K1259" s="33" t="str">
        <f ca="1">IF(J1259&lt;&gt;"",-PMT(($H$12-$H$13)/12,12*$H$17,$J$28,0,1),"")</f>
        <v/>
      </c>
      <c r="L1259" s="33" t="str">
        <f ca="1">IF(K1259&lt;&gt;"",J1259*$H$13/12,"")</f>
        <v/>
      </c>
    </row>
    <row r="1260" spans="2:12" x14ac:dyDescent="0.3">
      <c r="B1260" s="30" t="str">
        <f ca="1">IFERROR(IF(YEARFRAC($B$28,IF(DATE(YEAR(B1259),MONTH(B1259),15)&gt;B1259,DATE(YEAR(B1259),MONTH(B1259),15),DATE(YEAR(B1259),MONTH(B1259)+1,1)))&gt;$H$16,"",IF(DATE(YEAR(B1259),MONTH(B1259),15)&gt;B1259,DATE(YEAR(B1259),MONTH(B1259),15),DATE(YEAR(B1259),MONTH(B1259)+1,1))),"")</f>
        <v/>
      </c>
      <c r="C1260" s="33" t="str">
        <f ca="1">IF(B1260&lt;&gt;"",IF(AND(MONTH(B1260)=1,DAY(B1260)=1),C1259*(1+$H$10),C1259),"")</f>
        <v/>
      </c>
      <c r="D1260" s="33" t="str">
        <f ca="1">IF(C1260&lt;&gt;"",C1260*$H$8/24,"")</f>
        <v/>
      </c>
      <c r="E1260" s="33" t="str">
        <f ca="1">IF(D1260&lt;&gt;"",C1260*$H$9/24,"")</f>
        <v/>
      </c>
      <c r="F1260" s="33" t="str">
        <f ca="1">IF(E1260&lt;&gt;"",F1259*(1+$H$11-$H$13)^YEARFRAC(B1259,B1260,1)+D1260+E1260,"")</f>
        <v/>
      </c>
      <c r="G1260" s="33" t="str">
        <f ca="1">IF(E1260&lt;&gt;"",F1259*((1+$H$11)^YEARFRAC(B1259,B1260,1)-(1+$H$11-$H$13)^YEARFRAC(B1259,B1260,1)),"")</f>
        <v/>
      </c>
      <c r="I1260" s="30" t="str">
        <f ca="1">IFERROR(IF(YEARFRAC($I$28,DATE(YEAR(I1259),MONTH(I1259)+1,1))&gt;$H$17,"",DATE(YEAR(I1259),MONTH(I1259)+1,1)),"")</f>
        <v/>
      </c>
      <c r="J1260" s="33" t="str">
        <f ca="1">IF(I1260&lt;&gt;"",(J1259-K1259)*(1+($H$12-$H$13)/12),"")</f>
        <v/>
      </c>
      <c r="K1260" s="33" t="str">
        <f ca="1">IF(J1260&lt;&gt;"",-PMT(($H$12-$H$13)/12,12*$H$17,$J$28,0,1),"")</f>
        <v/>
      </c>
      <c r="L1260" s="33" t="str">
        <f ca="1">IF(K1260&lt;&gt;"",J1260*$H$13/12,"")</f>
        <v/>
      </c>
    </row>
    <row r="1261" spans="2:12" x14ac:dyDescent="0.3">
      <c r="B1261" s="30" t="str">
        <f ca="1">IFERROR(IF(YEARFRAC($B$28,IF(DATE(YEAR(B1260),MONTH(B1260),15)&gt;B1260,DATE(YEAR(B1260),MONTH(B1260),15),DATE(YEAR(B1260),MONTH(B1260)+1,1)))&gt;$H$16,"",IF(DATE(YEAR(B1260),MONTH(B1260),15)&gt;B1260,DATE(YEAR(B1260),MONTH(B1260),15),DATE(YEAR(B1260),MONTH(B1260)+1,1))),"")</f>
        <v/>
      </c>
      <c r="C1261" s="33" t="str">
        <f ca="1">IF(B1261&lt;&gt;"",IF(AND(MONTH(B1261)=1,DAY(B1261)=1),C1260*(1+$H$10),C1260),"")</f>
        <v/>
      </c>
      <c r="D1261" s="33" t="str">
        <f ca="1">IF(C1261&lt;&gt;"",C1261*$H$8/24,"")</f>
        <v/>
      </c>
      <c r="E1261" s="33" t="str">
        <f ca="1">IF(D1261&lt;&gt;"",C1261*$H$9/24,"")</f>
        <v/>
      </c>
      <c r="F1261" s="33" t="str">
        <f ca="1">IF(E1261&lt;&gt;"",F1260*(1+$H$11-$H$13)^YEARFRAC(B1260,B1261,1)+D1261+E1261,"")</f>
        <v/>
      </c>
      <c r="G1261" s="33" t="str">
        <f ca="1">IF(E1261&lt;&gt;"",F1260*((1+$H$11)^YEARFRAC(B1260,B1261,1)-(1+$H$11-$H$13)^YEARFRAC(B1260,B1261,1)),"")</f>
        <v/>
      </c>
      <c r="I1261" s="30" t="str">
        <f ca="1">IFERROR(IF(YEARFRAC($I$28,DATE(YEAR(I1260),MONTH(I1260)+1,1))&gt;$H$17,"",DATE(YEAR(I1260),MONTH(I1260)+1,1)),"")</f>
        <v/>
      </c>
      <c r="J1261" s="33" t="str">
        <f ca="1">IF(I1261&lt;&gt;"",(J1260-K1260)*(1+($H$12-$H$13)/12),"")</f>
        <v/>
      </c>
      <c r="K1261" s="33" t="str">
        <f ca="1">IF(J1261&lt;&gt;"",-PMT(($H$12-$H$13)/12,12*$H$17,$J$28,0,1),"")</f>
        <v/>
      </c>
      <c r="L1261" s="33" t="str">
        <f ca="1">IF(K1261&lt;&gt;"",J1261*$H$13/12,"")</f>
        <v/>
      </c>
    </row>
    <row r="1262" spans="2:12" x14ac:dyDescent="0.3">
      <c r="B1262" s="30" t="str">
        <f ca="1">IFERROR(IF(YEARFRAC($B$28,IF(DATE(YEAR(B1261),MONTH(B1261),15)&gt;B1261,DATE(YEAR(B1261),MONTH(B1261),15),DATE(YEAR(B1261),MONTH(B1261)+1,1)))&gt;$H$16,"",IF(DATE(YEAR(B1261),MONTH(B1261),15)&gt;B1261,DATE(YEAR(B1261),MONTH(B1261),15),DATE(YEAR(B1261),MONTH(B1261)+1,1))),"")</f>
        <v/>
      </c>
      <c r="C1262" s="33" t="str">
        <f ca="1">IF(B1262&lt;&gt;"",IF(AND(MONTH(B1262)=1,DAY(B1262)=1),C1261*(1+$H$10),C1261),"")</f>
        <v/>
      </c>
      <c r="D1262" s="33" t="str">
        <f ca="1">IF(C1262&lt;&gt;"",C1262*$H$8/24,"")</f>
        <v/>
      </c>
      <c r="E1262" s="33" t="str">
        <f ca="1">IF(D1262&lt;&gt;"",C1262*$H$9/24,"")</f>
        <v/>
      </c>
      <c r="F1262" s="33" t="str">
        <f ca="1">IF(E1262&lt;&gt;"",F1261*(1+$H$11-$H$13)^YEARFRAC(B1261,B1262,1)+D1262+E1262,"")</f>
        <v/>
      </c>
      <c r="G1262" s="33" t="str">
        <f ca="1">IF(E1262&lt;&gt;"",F1261*((1+$H$11)^YEARFRAC(B1261,B1262,1)-(1+$H$11-$H$13)^YEARFRAC(B1261,B1262,1)),"")</f>
        <v/>
      </c>
      <c r="I1262" s="30" t="str">
        <f ca="1">IFERROR(IF(YEARFRAC($I$28,DATE(YEAR(I1261),MONTH(I1261)+1,1))&gt;$H$17,"",DATE(YEAR(I1261),MONTH(I1261)+1,1)),"")</f>
        <v/>
      </c>
      <c r="J1262" s="33" t="str">
        <f ca="1">IF(I1262&lt;&gt;"",(J1261-K1261)*(1+($H$12-$H$13)/12),"")</f>
        <v/>
      </c>
      <c r="K1262" s="33" t="str">
        <f ca="1">IF(J1262&lt;&gt;"",-PMT(($H$12-$H$13)/12,12*$H$17,$J$28,0,1),"")</f>
        <v/>
      </c>
      <c r="L1262" s="33" t="str">
        <f ca="1">IF(K1262&lt;&gt;"",J1262*$H$13/12,"")</f>
        <v/>
      </c>
    </row>
    <row r="1263" spans="2:12" x14ac:dyDescent="0.3">
      <c r="B1263" s="30" t="str">
        <f ca="1">IFERROR(IF(YEARFRAC($B$28,IF(DATE(YEAR(B1262),MONTH(B1262),15)&gt;B1262,DATE(YEAR(B1262),MONTH(B1262),15),DATE(YEAR(B1262),MONTH(B1262)+1,1)))&gt;$H$16,"",IF(DATE(YEAR(B1262),MONTH(B1262),15)&gt;B1262,DATE(YEAR(B1262),MONTH(B1262),15),DATE(YEAR(B1262),MONTH(B1262)+1,1))),"")</f>
        <v/>
      </c>
      <c r="C1263" s="33" t="str">
        <f ca="1">IF(B1263&lt;&gt;"",IF(AND(MONTH(B1263)=1,DAY(B1263)=1),C1262*(1+$H$10),C1262),"")</f>
        <v/>
      </c>
      <c r="D1263" s="33" t="str">
        <f ca="1">IF(C1263&lt;&gt;"",C1263*$H$8/24,"")</f>
        <v/>
      </c>
      <c r="E1263" s="33" t="str">
        <f ca="1">IF(D1263&lt;&gt;"",C1263*$H$9/24,"")</f>
        <v/>
      </c>
      <c r="F1263" s="33" t="str">
        <f ca="1">IF(E1263&lt;&gt;"",F1262*(1+$H$11-$H$13)^YEARFRAC(B1262,B1263,1)+D1263+E1263,"")</f>
        <v/>
      </c>
      <c r="G1263" s="33" t="str">
        <f ca="1">IF(E1263&lt;&gt;"",F1262*((1+$H$11)^YEARFRAC(B1262,B1263,1)-(1+$H$11-$H$13)^YEARFRAC(B1262,B1263,1)),"")</f>
        <v/>
      </c>
      <c r="I1263" s="30" t="str">
        <f ca="1">IFERROR(IF(YEARFRAC($I$28,DATE(YEAR(I1262),MONTH(I1262)+1,1))&gt;$H$17,"",DATE(YEAR(I1262),MONTH(I1262)+1,1)),"")</f>
        <v/>
      </c>
      <c r="J1263" s="33" t="str">
        <f ca="1">IF(I1263&lt;&gt;"",(J1262-K1262)*(1+($H$12-$H$13)/12),"")</f>
        <v/>
      </c>
      <c r="K1263" s="33" t="str">
        <f ca="1">IF(J1263&lt;&gt;"",-PMT(($H$12-$H$13)/12,12*$H$17,$J$28,0,1),"")</f>
        <v/>
      </c>
      <c r="L1263" s="33" t="str">
        <f ca="1">IF(K1263&lt;&gt;"",J1263*$H$13/12,"")</f>
        <v/>
      </c>
    </row>
    <row r="1264" spans="2:12" x14ac:dyDescent="0.3">
      <c r="B1264" s="30" t="str">
        <f ca="1">IFERROR(IF(YEARFRAC($B$28,IF(DATE(YEAR(B1263),MONTH(B1263),15)&gt;B1263,DATE(YEAR(B1263),MONTH(B1263),15),DATE(YEAR(B1263),MONTH(B1263)+1,1)))&gt;$H$16,"",IF(DATE(YEAR(B1263),MONTH(B1263),15)&gt;B1263,DATE(YEAR(B1263),MONTH(B1263),15),DATE(YEAR(B1263),MONTH(B1263)+1,1))),"")</f>
        <v/>
      </c>
      <c r="C1264" s="33" t="str">
        <f ca="1">IF(B1264&lt;&gt;"",IF(AND(MONTH(B1264)=1,DAY(B1264)=1),C1263*(1+$H$10),C1263),"")</f>
        <v/>
      </c>
      <c r="D1264" s="33" t="str">
        <f ca="1">IF(C1264&lt;&gt;"",C1264*$H$8/24,"")</f>
        <v/>
      </c>
      <c r="E1264" s="33" t="str">
        <f ca="1">IF(D1264&lt;&gt;"",C1264*$H$9/24,"")</f>
        <v/>
      </c>
      <c r="F1264" s="33" t="str">
        <f ca="1">IF(E1264&lt;&gt;"",F1263*(1+$H$11-$H$13)^YEARFRAC(B1263,B1264,1)+D1264+E1264,"")</f>
        <v/>
      </c>
      <c r="G1264" s="33" t="str">
        <f ca="1">IF(E1264&lt;&gt;"",F1263*((1+$H$11)^YEARFRAC(B1263,B1264,1)-(1+$H$11-$H$13)^YEARFRAC(B1263,B1264,1)),"")</f>
        <v/>
      </c>
      <c r="I1264" s="30" t="str">
        <f ca="1">IFERROR(IF(YEARFRAC($I$28,DATE(YEAR(I1263),MONTH(I1263)+1,1))&gt;$H$17,"",DATE(YEAR(I1263),MONTH(I1263)+1,1)),"")</f>
        <v/>
      </c>
      <c r="J1264" s="33" t="str">
        <f ca="1">IF(I1264&lt;&gt;"",(J1263-K1263)*(1+($H$12-$H$13)/12),"")</f>
        <v/>
      </c>
      <c r="K1264" s="33" t="str">
        <f ca="1">IF(J1264&lt;&gt;"",-PMT(($H$12-$H$13)/12,12*$H$17,$J$28,0,1),"")</f>
        <v/>
      </c>
      <c r="L1264" s="33" t="str">
        <f ca="1">IF(K1264&lt;&gt;"",J1264*$H$13/12,"")</f>
        <v/>
      </c>
    </row>
    <row r="1265" spans="2:12" x14ac:dyDescent="0.3">
      <c r="B1265" s="30" t="str">
        <f ca="1">IFERROR(IF(YEARFRAC($B$28,IF(DATE(YEAR(B1264),MONTH(B1264),15)&gt;B1264,DATE(YEAR(B1264),MONTH(B1264),15),DATE(YEAR(B1264),MONTH(B1264)+1,1)))&gt;$H$16,"",IF(DATE(YEAR(B1264),MONTH(B1264),15)&gt;B1264,DATE(YEAR(B1264),MONTH(B1264),15),DATE(YEAR(B1264),MONTH(B1264)+1,1))),"")</f>
        <v/>
      </c>
      <c r="C1265" s="33" t="str">
        <f ca="1">IF(B1265&lt;&gt;"",IF(AND(MONTH(B1265)=1,DAY(B1265)=1),C1264*(1+$H$10),C1264),"")</f>
        <v/>
      </c>
      <c r="D1265" s="33" t="str">
        <f ca="1">IF(C1265&lt;&gt;"",C1265*$H$8/24,"")</f>
        <v/>
      </c>
      <c r="E1265" s="33" t="str">
        <f ca="1">IF(D1265&lt;&gt;"",C1265*$H$9/24,"")</f>
        <v/>
      </c>
      <c r="F1265" s="33" t="str">
        <f ca="1">IF(E1265&lt;&gt;"",F1264*(1+$H$11-$H$13)^YEARFRAC(B1264,B1265,1)+D1265+E1265,"")</f>
        <v/>
      </c>
      <c r="G1265" s="33" t="str">
        <f ca="1">IF(E1265&lt;&gt;"",F1264*((1+$H$11)^YEARFRAC(B1264,B1265,1)-(1+$H$11-$H$13)^YEARFRAC(B1264,B1265,1)),"")</f>
        <v/>
      </c>
      <c r="I1265" s="30" t="str">
        <f ca="1">IFERROR(IF(YEARFRAC($I$28,DATE(YEAR(I1264),MONTH(I1264)+1,1))&gt;$H$17,"",DATE(YEAR(I1264),MONTH(I1264)+1,1)),"")</f>
        <v/>
      </c>
      <c r="J1265" s="33" t="str">
        <f ca="1">IF(I1265&lt;&gt;"",(J1264-K1264)*(1+($H$12-$H$13)/12),"")</f>
        <v/>
      </c>
      <c r="K1265" s="33" t="str">
        <f ca="1">IF(J1265&lt;&gt;"",-PMT(($H$12-$H$13)/12,12*$H$17,$J$28,0,1),"")</f>
        <v/>
      </c>
      <c r="L1265" s="33" t="str">
        <f ca="1">IF(K1265&lt;&gt;"",J1265*$H$13/12,"")</f>
        <v/>
      </c>
    </row>
    <row r="1266" spans="2:12" x14ac:dyDescent="0.3">
      <c r="B1266" s="30" t="str">
        <f ca="1">IFERROR(IF(YEARFRAC($B$28,IF(DATE(YEAR(B1265),MONTH(B1265),15)&gt;B1265,DATE(YEAR(B1265),MONTH(B1265),15),DATE(YEAR(B1265),MONTH(B1265)+1,1)))&gt;$H$16,"",IF(DATE(YEAR(B1265),MONTH(B1265),15)&gt;B1265,DATE(YEAR(B1265),MONTH(B1265),15),DATE(YEAR(B1265),MONTH(B1265)+1,1))),"")</f>
        <v/>
      </c>
      <c r="C1266" s="33" t="str">
        <f ca="1">IF(B1266&lt;&gt;"",IF(AND(MONTH(B1266)=1,DAY(B1266)=1),C1265*(1+$H$10),C1265),"")</f>
        <v/>
      </c>
      <c r="D1266" s="33" t="str">
        <f ca="1">IF(C1266&lt;&gt;"",C1266*$H$8/24,"")</f>
        <v/>
      </c>
      <c r="E1266" s="33" t="str">
        <f ca="1">IF(D1266&lt;&gt;"",C1266*$H$9/24,"")</f>
        <v/>
      </c>
      <c r="F1266" s="33" t="str">
        <f ca="1">IF(E1266&lt;&gt;"",F1265*(1+$H$11-$H$13)^YEARFRAC(B1265,B1266,1)+D1266+E1266,"")</f>
        <v/>
      </c>
      <c r="G1266" s="33" t="str">
        <f ca="1">IF(E1266&lt;&gt;"",F1265*((1+$H$11)^YEARFRAC(B1265,B1266,1)-(1+$H$11-$H$13)^YEARFRAC(B1265,B1266,1)),"")</f>
        <v/>
      </c>
      <c r="I1266" s="30" t="str">
        <f ca="1">IFERROR(IF(YEARFRAC($I$28,DATE(YEAR(I1265),MONTH(I1265)+1,1))&gt;$H$17,"",DATE(YEAR(I1265),MONTH(I1265)+1,1)),"")</f>
        <v/>
      </c>
      <c r="J1266" s="33" t="str">
        <f ca="1">IF(I1266&lt;&gt;"",(J1265-K1265)*(1+($H$12-$H$13)/12),"")</f>
        <v/>
      </c>
      <c r="K1266" s="33" t="str">
        <f ca="1">IF(J1266&lt;&gt;"",-PMT(($H$12-$H$13)/12,12*$H$17,$J$28,0,1),"")</f>
        <v/>
      </c>
      <c r="L1266" s="33" t="str">
        <f ca="1">IF(K1266&lt;&gt;"",J1266*$H$13/12,"")</f>
        <v/>
      </c>
    </row>
    <row r="1267" spans="2:12" x14ac:dyDescent="0.3">
      <c r="B1267" s="30" t="str">
        <f ca="1">IFERROR(IF(YEARFRAC($B$28,IF(DATE(YEAR(B1266),MONTH(B1266),15)&gt;B1266,DATE(YEAR(B1266),MONTH(B1266),15),DATE(YEAR(B1266),MONTH(B1266)+1,1)))&gt;$H$16,"",IF(DATE(YEAR(B1266),MONTH(B1266),15)&gt;B1266,DATE(YEAR(B1266),MONTH(B1266),15),DATE(YEAR(B1266),MONTH(B1266)+1,1))),"")</f>
        <v/>
      </c>
      <c r="C1267" s="33" t="str">
        <f ca="1">IF(B1267&lt;&gt;"",IF(AND(MONTH(B1267)=1,DAY(B1267)=1),C1266*(1+$H$10),C1266),"")</f>
        <v/>
      </c>
      <c r="D1267" s="33" t="str">
        <f ca="1">IF(C1267&lt;&gt;"",C1267*$H$8/24,"")</f>
        <v/>
      </c>
      <c r="E1267" s="33" t="str">
        <f ca="1">IF(D1267&lt;&gt;"",C1267*$H$9/24,"")</f>
        <v/>
      </c>
      <c r="F1267" s="33" t="str">
        <f ca="1">IF(E1267&lt;&gt;"",F1266*(1+$H$11-$H$13)^YEARFRAC(B1266,B1267,1)+D1267+E1267,"")</f>
        <v/>
      </c>
      <c r="G1267" s="33" t="str">
        <f ca="1">IF(E1267&lt;&gt;"",F1266*((1+$H$11)^YEARFRAC(B1266,B1267,1)-(1+$H$11-$H$13)^YEARFRAC(B1266,B1267,1)),"")</f>
        <v/>
      </c>
      <c r="I1267" s="30" t="str">
        <f ca="1">IFERROR(IF(YEARFRAC($I$28,DATE(YEAR(I1266),MONTH(I1266)+1,1))&gt;$H$17,"",DATE(YEAR(I1266),MONTH(I1266)+1,1)),"")</f>
        <v/>
      </c>
      <c r="J1267" s="33" t="str">
        <f ca="1">IF(I1267&lt;&gt;"",(J1266-K1266)*(1+($H$12-$H$13)/12),"")</f>
        <v/>
      </c>
      <c r="K1267" s="33" t="str">
        <f ca="1">IF(J1267&lt;&gt;"",-PMT(($H$12-$H$13)/12,12*$H$17,$J$28,0,1),"")</f>
        <v/>
      </c>
      <c r="L1267" s="33" t="str">
        <f ca="1">IF(K1267&lt;&gt;"",J1267*$H$13/12,"")</f>
        <v/>
      </c>
    </row>
    <row r="1268" spans="2:12" x14ac:dyDescent="0.3">
      <c r="B1268" s="30" t="str">
        <f ca="1">IFERROR(IF(YEARFRAC($B$28,IF(DATE(YEAR(B1267),MONTH(B1267),15)&gt;B1267,DATE(YEAR(B1267),MONTH(B1267),15),DATE(YEAR(B1267),MONTH(B1267)+1,1)))&gt;$H$16,"",IF(DATE(YEAR(B1267),MONTH(B1267),15)&gt;B1267,DATE(YEAR(B1267),MONTH(B1267),15),DATE(YEAR(B1267),MONTH(B1267)+1,1))),"")</f>
        <v/>
      </c>
      <c r="C1268" s="33" t="str">
        <f ca="1">IF(B1268&lt;&gt;"",IF(AND(MONTH(B1268)=1,DAY(B1268)=1),C1267*(1+$H$10),C1267),"")</f>
        <v/>
      </c>
      <c r="D1268" s="33" t="str">
        <f ca="1">IF(C1268&lt;&gt;"",C1268*$H$8/24,"")</f>
        <v/>
      </c>
      <c r="E1268" s="33" t="str">
        <f ca="1">IF(D1268&lt;&gt;"",C1268*$H$9/24,"")</f>
        <v/>
      </c>
      <c r="F1268" s="33" t="str">
        <f ca="1">IF(E1268&lt;&gt;"",F1267*(1+$H$11-$H$13)^YEARFRAC(B1267,B1268,1)+D1268+E1268,"")</f>
        <v/>
      </c>
      <c r="G1268" s="33" t="str">
        <f ca="1">IF(E1268&lt;&gt;"",F1267*((1+$H$11)^YEARFRAC(B1267,B1268,1)-(1+$H$11-$H$13)^YEARFRAC(B1267,B1268,1)),"")</f>
        <v/>
      </c>
      <c r="I1268" s="30" t="str">
        <f ca="1">IFERROR(IF(YEARFRAC($I$28,DATE(YEAR(I1267),MONTH(I1267)+1,1))&gt;$H$17,"",DATE(YEAR(I1267),MONTH(I1267)+1,1)),"")</f>
        <v/>
      </c>
      <c r="J1268" s="33" t="str">
        <f ca="1">IF(I1268&lt;&gt;"",(J1267-K1267)*(1+($H$12-$H$13)/12),"")</f>
        <v/>
      </c>
      <c r="K1268" s="33" t="str">
        <f ca="1">IF(J1268&lt;&gt;"",-PMT(($H$12-$H$13)/12,12*$H$17,$J$28,0,1),"")</f>
        <v/>
      </c>
      <c r="L1268" s="33" t="str">
        <f ca="1">IF(K1268&lt;&gt;"",J1268*$H$13/12,"")</f>
        <v/>
      </c>
    </row>
    <row r="1269" spans="2:12" x14ac:dyDescent="0.3">
      <c r="B1269" s="30" t="str">
        <f ca="1">IFERROR(IF(YEARFRAC($B$28,IF(DATE(YEAR(B1268),MONTH(B1268),15)&gt;B1268,DATE(YEAR(B1268),MONTH(B1268),15),DATE(YEAR(B1268),MONTH(B1268)+1,1)))&gt;$H$16,"",IF(DATE(YEAR(B1268),MONTH(B1268),15)&gt;B1268,DATE(YEAR(B1268),MONTH(B1268),15),DATE(YEAR(B1268),MONTH(B1268)+1,1))),"")</f>
        <v/>
      </c>
      <c r="C1269" s="33" t="str">
        <f ca="1">IF(B1269&lt;&gt;"",IF(AND(MONTH(B1269)=1,DAY(B1269)=1),C1268*(1+$H$10),C1268),"")</f>
        <v/>
      </c>
      <c r="D1269" s="33" t="str">
        <f ca="1">IF(C1269&lt;&gt;"",C1269*$H$8/24,"")</f>
        <v/>
      </c>
      <c r="E1269" s="33" t="str">
        <f ca="1">IF(D1269&lt;&gt;"",C1269*$H$9/24,"")</f>
        <v/>
      </c>
      <c r="F1269" s="33" t="str">
        <f ca="1">IF(E1269&lt;&gt;"",F1268*(1+$H$11-$H$13)^YEARFRAC(B1268,B1269,1)+D1269+E1269,"")</f>
        <v/>
      </c>
      <c r="G1269" s="33" t="str">
        <f ca="1">IF(E1269&lt;&gt;"",F1268*((1+$H$11)^YEARFRAC(B1268,B1269,1)-(1+$H$11-$H$13)^YEARFRAC(B1268,B1269,1)),"")</f>
        <v/>
      </c>
      <c r="I1269" s="30" t="str">
        <f ca="1">IFERROR(IF(YEARFRAC($I$28,DATE(YEAR(I1268),MONTH(I1268)+1,1))&gt;$H$17,"",DATE(YEAR(I1268),MONTH(I1268)+1,1)),"")</f>
        <v/>
      </c>
      <c r="J1269" s="33" t="str">
        <f ca="1">IF(I1269&lt;&gt;"",(J1268-K1268)*(1+($H$12-$H$13)/12),"")</f>
        <v/>
      </c>
      <c r="K1269" s="33" t="str">
        <f ca="1">IF(J1269&lt;&gt;"",-PMT(($H$12-$H$13)/12,12*$H$17,$J$28,0,1),"")</f>
        <v/>
      </c>
      <c r="L1269" s="33" t="str">
        <f ca="1">IF(K1269&lt;&gt;"",J1269*$H$13/12,"")</f>
        <v/>
      </c>
    </row>
    <row r="1270" spans="2:12" x14ac:dyDescent="0.3">
      <c r="B1270" s="30" t="str">
        <f ca="1">IFERROR(IF(YEARFRAC($B$28,IF(DATE(YEAR(B1269),MONTH(B1269),15)&gt;B1269,DATE(YEAR(B1269),MONTH(B1269),15),DATE(YEAR(B1269),MONTH(B1269)+1,1)))&gt;$H$16,"",IF(DATE(YEAR(B1269),MONTH(B1269),15)&gt;B1269,DATE(YEAR(B1269),MONTH(B1269),15),DATE(YEAR(B1269),MONTH(B1269)+1,1))),"")</f>
        <v/>
      </c>
      <c r="C1270" s="33" t="str">
        <f ca="1">IF(B1270&lt;&gt;"",IF(AND(MONTH(B1270)=1,DAY(B1270)=1),C1269*(1+$H$10),C1269),"")</f>
        <v/>
      </c>
      <c r="D1270" s="33" t="str">
        <f ca="1">IF(C1270&lt;&gt;"",C1270*$H$8/24,"")</f>
        <v/>
      </c>
      <c r="E1270" s="33" t="str">
        <f ca="1">IF(D1270&lt;&gt;"",C1270*$H$9/24,"")</f>
        <v/>
      </c>
      <c r="F1270" s="33" t="str">
        <f ca="1">IF(E1270&lt;&gt;"",F1269*(1+$H$11-$H$13)^YEARFRAC(B1269,B1270,1)+D1270+E1270,"")</f>
        <v/>
      </c>
      <c r="G1270" s="33" t="str">
        <f ca="1">IF(E1270&lt;&gt;"",F1269*((1+$H$11)^YEARFRAC(B1269,B1270,1)-(1+$H$11-$H$13)^YEARFRAC(B1269,B1270,1)),"")</f>
        <v/>
      </c>
      <c r="I1270" s="30" t="str">
        <f ca="1">IFERROR(IF(YEARFRAC($I$28,DATE(YEAR(I1269),MONTH(I1269)+1,1))&gt;$H$17,"",DATE(YEAR(I1269),MONTH(I1269)+1,1)),"")</f>
        <v/>
      </c>
      <c r="J1270" s="33" t="str">
        <f ca="1">IF(I1270&lt;&gt;"",(J1269-K1269)*(1+($H$12-$H$13)/12),"")</f>
        <v/>
      </c>
      <c r="K1270" s="33" t="str">
        <f ca="1">IF(J1270&lt;&gt;"",-PMT(($H$12-$H$13)/12,12*$H$17,$J$28,0,1),"")</f>
        <v/>
      </c>
      <c r="L1270" s="33" t="str">
        <f ca="1">IF(K1270&lt;&gt;"",J1270*$H$13/12,"")</f>
        <v/>
      </c>
    </row>
    <row r="1271" spans="2:12" x14ac:dyDescent="0.3">
      <c r="B1271" s="30" t="str">
        <f ca="1">IFERROR(IF(YEARFRAC($B$28,IF(DATE(YEAR(B1270),MONTH(B1270),15)&gt;B1270,DATE(YEAR(B1270),MONTH(B1270),15),DATE(YEAR(B1270),MONTH(B1270)+1,1)))&gt;$H$16,"",IF(DATE(YEAR(B1270),MONTH(B1270),15)&gt;B1270,DATE(YEAR(B1270),MONTH(B1270),15),DATE(YEAR(B1270),MONTH(B1270)+1,1))),"")</f>
        <v/>
      </c>
      <c r="C1271" s="33" t="str">
        <f ca="1">IF(B1271&lt;&gt;"",IF(AND(MONTH(B1271)=1,DAY(B1271)=1),C1270*(1+$H$10),C1270),"")</f>
        <v/>
      </c>
      <c r="D1271" s="33" t="str">
        <f ca="1">IF(C1271&lt;&gt;"",C1271*$H$8/24,"")</f>
        <v/>
      </c>
      <c r="E1271" s="33" t="str">
        <f ca="1">IF(D1271&lt;&gt;"",C1271*$H$9/24,"")</f>
        <v/>
      </c>
      <c r="F1271" s="33" t="str">
        <f ca="1">IF(E1271&lt;&gt;"",F1270*(1+$H$11-$H$13)^YEARFRAC(B1270,B1271,1)+D1271+E1271,"")</f>
        <v/>
      </c>
      <c r="G1271" s="33" t="str">
        <f ca="1">IF(E1271&lt;&gt;"",F1270*((1+$H$11)^YEARFRAC(B1270,B1271,1)-(1+$H$11-$H$13)^YEARFRAC(B1270,B1271,1)),"")</f>
        <v/>
      </c>
      <c r="I1271" s="30" t="str">
        <f ca="1">IFERROR(IF(YEARFRAC($I$28,DATE(YEAR(I1270),MONTH(I1270)+1,1))&gt;$H$17,"",DATE(YEAR(I1270),MONTH(I1270)+1,1)),"")</f>
        <v/>
      </c>
      <c r="J1271" s="33" t="str">
        <f ca="1">IF(I1271&lt;&gt;"",(J1270-K1270)*(1+($H$12-$H$13)/12),"")</f>
        <v/>
      </c>
      <c r="K1271" s="33" t="str">
        <f ca="1">IF(J1271&lt;&gt;"",-PMT(($H$12-$H$13)/12,12*$H$17,$J$28,0,1),"")</f>
        <v/>
      </c>
      <c r="L1271" s="33" t="str">
        <f ca="1">IF(K1271&lt;&gt;"",J1271*$H$13/12,"")</f>
        <v/>
      </c>
    </row>
    <row r="1272" spans="2:12" x14ac:dyDescent="0.3">
      <c r="B1272" s="30" t="str">
        <f ca="1">IFERROR(IF(YEARFRAC($B$28,IF(DATE(YEAR(B1271),MONTH(B1271),15)&gt;B1271,DATE(YEAR(B1271),MONTH(B1271),15),DATE(YEAR(B1271),MONTH(B1271)+1,1)))&gt;$H$16,"",IF(DATE(YEAR(B1271),MONTH(B1271),15)&gt;B1271,DATE(YEAR(B1271),MONTH(B1271),15),DATE(YEAR(B1271),MONTH(B1271)+1,1))),"")</f>
        <v/>
      </c>
      <c r="C1272" s="33" t="str">
        <f ca="1">IF(B1272&lt;&gt;"",IF(AND(MONTH(B1272)=1,DAY(B1272)=1),C1271*(1+$H$10),C1271),"")</f>
        <v/>
      </c>
      <c r="D1272" s="33" t="str">
        <f ca="1">IF(C1272&lt;&gt;"",C1272*$H$8/24,"")</f>
        <v/>
      </c>
      <c r="E1272" s="33" t="str">
        <f ca="1">IF(D1272&lt;&gt;"",C1272*$H$9/24,"")</f>
        <v/>
      </c>
      <c r="F1272" s="33" t="str">
        <f ca="1">IF(E1272&lt;&gt;"",F1271*(1+$H$11-$H$13)^YEARFRAC(B1271,B1272,1)+D1272+E1272,"")</f>
        <v/>
      </c>
      <c r="G1272" s="33" t="str">
        <f ca="1">IF(E1272&lt;&gt;"",F1271*((1+$H$11)^YEARFRAC(B1271,B1272,1)-(1+$H$11-$H$13)^YEARFRAC(B1271,B1272,1)),"")</f>
        <v/>
      </c>
      <c r="I1272" s="30" t="str">
        <f ca="1">IFERROR(IF(YEARFRAC($I$28,DATE(YEAR(I1271),MONTH(I1271)+1,1))&gt;$H$17,"",DATE(YEAR(I1271),MONTH(I1271)+1,1)),"")</f>
        <v/>
      </c>
      <c r="J1272" s="33" t="str">
        <f ca="1">IF(I1272&lt;&gt;"",(J1271-K1271)*(1+($H$12-$H$13)/12),"")</f>
        <v/>
      </c>
      <c r="K1272" s="33" t="str">
        <f ca="1">IF(J1272&lt;&gt;"",-PMT(($H$12-$H$13)/12,12*$H$17,$J$28,0,1),"")</f>
        <v/>
      </c>
      <c r="L1272" s="33" t="str">
        <f ca="1">IF(K1272&lt;&gt;"",J1272*$H$13/12,"")</f>
        <v/>
      </c>
    </row>
    <row r="1273" spans="2:12" x14ac:dyDescent="0.3">
      <c r="B1273" s="30" t="str">
        <f ca="1">IFERROR(IF(YEARFRAC($B$28,IF(DATE(YEAR(B1272),MONTH(B1272),15)&gt;B1272,DATE(YEAR(B1272),MONTH(B1272),15),DATE(YEAR(B1272),MONTH(B1272)+1,1)))&gt;$H$16,"",IF(DATE(YEAR(B1272),MONTH(B1272),15)&gt;B1272,DATE(YEAR(B1272),MONTH(B1272),15),DATE(YEAR(B1272),MONTH(B1272)+1,1))),"")</f>
        <v/>
      </c>
      <c r="C1273" s="33" t="str">
        <f ca="1">IF(B1273&lt;&gt;"",IF(AND(MONTH(B1273)=1,DAY(B1273)=1),C1272*(1+$H$10),C1272),"")</f>
        <v/>
      </c>
      <c r="D1273" s="33" t="str">
        <f ca="1">IF(C1273&lt;&gt;"",C1273*$H$8/24,"")</f>
        <v/>
      </c>
      <c r="E1273" s="33" t="str">
        <f ca="1">IF(D1273&lt;&gt;"",C1273*$H$9/24,"")</f>
        <v/>
      </c>
      <c r="F1273" s="33" t="str">
        <f ca="1">IF(E1273&lt;&gt;"",F1272*(1+$H$11-$H$13)^YEARFRAC(B1272,B1273,1)+D1273+E1273,"")</f>
        <v/>
      </c>
      <c r="G1273" s="33" t="str">
        <f ca="1">IF(E1273&lt;&gt;"",F1272*((1+$H$11)^YEARFRAC(B1272,B1273,1)-(1+$H$11-$H$13)^YEARFRAC(B1272,B1273,1)),"")</f>
        <v/>
      </c>
      <c r="I1273" s="30" t="str">
        <f ca="1">IFERROR(IF(YEARFRAC($I$28,DATE(YEAR(I1272),MONTH(I1272)+1,1))&gt;$H$17,"",DATE(YEAR(I1272),MONTH(I1272)+1,1)),"")</f>
        <v/>
      </c>
      <c r="J1273" s="33" t="str">
        <f ca="1">IF(I1273&lt;&gt;"",(J1272-K1272)*(1+($H$12-$H$13)/12),"")</f>
        <v/>
      </c>
      <c r="K1273" s="33" t="str">
        <f ca="1">IF(J1273&lt;&gt;"",-PMT(($H$12-$H$13)/12,12*$H$17,$J$28,0,1),"")</f>
        <v/>
      </c>
      <c r="L1273" s="33" t="str">
        <f ca="1">IF(K1273&lt;&gt;"",J1273*$H$13/12,"")</f>
        <v/>
      </c>
    </row>
    <row r="1274" spans="2:12" x14ac:dyDescent="0.3">
      <c r="B1274" s="30" t="str">
        <f ca="1">IFERROR(IF(YEARFRAC($B$28,IF(DATE(YEAR(B1273),MONTH(B1273),15)&gt;B1273,DATE(YEAR(B1273),MONTH(B1273),15),DATE(YEAR(B1273),MONTH(B1273)+1,1)))&gt;$H$16,"",IF(DATE(YEAR(B1273),MONTH(B1273),15)&gt;B1273,DATE(YEAR(B1273),MONTH(B1273),15),DATE(YEAR(B1273),MONTH(B1273)+1,1))),"")</f>
        <v/>
      </c>
      <c r="C1274" s="33" t="str">
        <f ca="1">IF(B1274&lt;&gt;"",IF(AND(MONTH(B1274)=1,DAY(B1274)=1),C1273*(1+$H$10),C1273),"")</f>
        <v/>
      </c>
      <c r="D1274" s="33" t="str">
        <f ca="1">IF(C1274&lt;&gt;"",C1274*$H$8/24,"")</f>
        <v/>
      </c>
      <c r="E1274" s="33" t="str">
        <f ca="1">IF(D1274&lt;&gt;"",C1274*$H$9/24,"")</f>
        <v/>
      </c>
      <c r="F1274" s="33" t="str">
        <f ca="1">IF(E1274&lt;&gt;"",F1273*(1+$H$11-$H$13)^YEARFRAC(B1273,B1274,1)+D1274+E1274,"")</f>
        <v/>
      </c>
      <c r="G1274" s="33" t="str">
        <f ca="1">IF(E1274&lt;&gt;"",F1273*((1+$H$11)^YEARFRAC(B1273,B1274,1)-(1+$H$11-$H$13)^YEARFRAC(B1273,B1274,1)),"")</f>
        <v/>
      </c>
      <c r="I1274" s="30" t="str">
        <f ca="1">IFERROR(IF(YEARFRAC($I$28,DATE(YEAR(I1273),MONTH(I1273)+1,1))&gt;$H$17,"",DATE(YEAR(I1273),MONTH(I1273)+1,1)),"")</f>
        <v/>
      </c>
      <c r="J1274" s="33" t="str">
        <f ca="1">IF(I1274&lt;&gt;"",(J1273-K1273)*(1+($H$12-$H$13)/12),"")</f>
        <v/>
      </c>
      <c r="K1274" s="33" t="str">
        <f ca="1">IF(J1274&lt;&gt;"",-PMT(($H$12-$H$13)/12,12*$H$17,$J$28,0,1),"")</f>
        <v/>
      </c>
      <c r="L1274" s="33" t="str">
        <f ca="1">IF(K1274&lt;&gt;"",J1274*$H$13/12,"")</f>
        <v/>
      </c>
    </row>
    <row r="1275" spans="2:12" x14ac:dyDescent="0.3">
      <c r="B1275" s="30" t="str">
        <f ca="1">IFERROR(IF(YEARFRAC($B$28,IF(DATE(YEAR(B1274),MONTH(B1274),15)&gt;B1274,DATE(YEAR(B1274),MONTH(B1274),15),DATE(YEAR(B1274),MONTH(B1274)+1,1)))&gt;$H$16,"",IF(DATE(YEAR(B1274),MONTH(B1274),15)&gt;B1274,DATE(YEAR(B1274),MONTH(B1274),15),DATE(YEAR(B1274),MONTH(B1274)+1,1))),"")</f>
        <v/>
      </c>
      <c r="C1275" s="33" t="str">
        <f ca="1">IF(B1275&lt;&gt;"",IF(AND(MONTH(B1275)=1,DAY(B1275)=1),C1274*(1+$H$10),C1274),"")</f>
        <v/>
      </c>
      <c r="D1275" s="33" t="str">
        <f ca="1">IF(C1275&lt;&gt;"",C1275*$H$8/24,"")</f>
        <v/>
      </c>
      <c r="E1275" s="33" t="str">
        <f ca="1">IF(D1275&lt;&gt;"",C1275*$H$9/24,"")</f>
        <v/>
      </c>
      <c r="F1275" s="33" t="str">
        <f ca="1">IF(E1275&lt;&gt;"",F1274*(1+$H$11-$H$13)^YEARFRAC(B1274,B1275,1)+D1275+E1275,"")</f>
        <v/>
      </c>
      <c r="G1275" s="33" t="str">
        <f ca="1">IF(E1275&lt;&gt;"",F1274*((1+$H$11)^YEARFRAC(B1274,B1275,1)-(1+$H$11-$H$13)^YEARFRAC(B1274,B1275,1)),"")</f>
        <v/>
      </c>
      <c r="I1275" s="30" t="str">
        <f ca="1">IFERROR(IF(YEARFRAC($I$28,DATE(YEAR(I1274),MONTH(I1274)+1,1))&gt;$H$17,"",DATE(YEAR(I1274),MONTH(I1274)+1,1)),"")</f>
        <v/>
      </c>
      <c r="J1275" s="33" t="str">
        <f ca="1">IF(I1275&lt;&gt;"",(J1274-K1274)*(1+($H$12-$H$13)/12),"")</f>
        <v/>
      </c>
      <c r="K1275" s="33" t="str">
        <f ca="1">IF(J1275&lt;&gt;"",-PMT(($H$12-$H$13)/12,12*$H$17,$J$28,0,1),"")</f>
        <v/>
      </c>
      <c r="L1275" s="33" t="str">
        <f ca="1">IF(K1275&lt;&gt;"",J1275*$H$13/12,"")</f>
        <v/>
      </c>
    </row>
    <row r="1276" spans="2:12" x14ac:dyDescent="0.3">
      <c r="B1276" s="30" t="str">
        <f ca="1">IFERROR(IF(YEARFRAC($B$28,IF(DATE(YEAR(B1275),MONTH(B1275),15)&gt;B1275,DATE(YEAR(B1275),MONTH(B1275),15),DATE(YEAR(B1275),MONTH(B1275)+1,1)))&gt;$H$16,"",IF(DATE(YEAR(B1275),MONTH(B1275),15)&gt;B1275,DATE(YEAR(B1275),MONTH(B1275),15),DATE(YEAR(B1275),MONTH(B1275)+1,1))),"")</f>
        <v/>
      </c>
      <c r="C1276" s="33" t="str">
        <f ca="1">IF(B1276&lt;&gt;"",IF(AND(MONTH(B1276)=1,DAY(B1276)=1),C1275*(1+$H$10),C1275),"")</f>
        <v/>
      </c>
      <c r="D1276" s="33" t="str">
        <f ca="1">IF(C1276&lt;&gt;"",C1276*$H$8/24,"")</f>
        <v/>
      </c>
      <c r="E1276" s="33" t="str">
        <f ca="1">IF(D1276&lt;&gt;"",C1276*$H$9/24,"")</f>
        <v/>
      </c>
      <c r="F1276" s="33" t="str">
        <f ca="1">IF(E1276&lt;&gt;"",F1275*(1+$H$11-$H$13)^YEARFRAC(B1275,B1276,1)+D1276+E1276,"")</f>
        <v/>
      </c>
      <c r="G1276" s="33" t="str">
        <f ca="1">IF(E1276&lt;&gt;"",F1275*((1+$H$11)^YEARFRAC(B1275,B1276,1)-(1+$H$11-$H$13)^YEARFRAC(B1275,B1276,1)),"")</f>
        <v/>
      </c>
      <c r="I1276" s="30" t="str">
        <f ca="1">IFERROR(IF(YEARFRAC($I$28,DATE(YEAR(I1275),MONTH(I1275)+1,1))&gt;$H$17,"",DATE(YEAR(I1275),MONTH(I1275)+1,1)),"")</f>
        <v/>
      </c>
      <c r="J1276" s="33" t="str">
        <f ca="1">IF(I1276&lt;&gt;"",(J1275-K1275)*(1+($H$12-$H$13)/12),"")</f>
        <v/>
      </c>
      <c r="K1276" s="33" t="str">
        <f ca="1">IF(J1276&lt;&gt;"",-PMT(($H$12-$H$13)/12,12*$H$17,$J$28,0,1),"")</f>
        <v/>
      </c>
      <c r="L1276" s="33" t="str">
        <f ca="1">IF(K1276&lt;&gt;"",J1276*$H$13/12,"")</f>
        <v/>
      </c>
    </row>
    <row r="1277" spans="2:12" x14ac:dyDescent="0.3">
      <c r="B1277" s="30" t="str">
        <f ca="1">IFERROR(IF(YEARFRAC($B$28,IF(DATE(YEAR(B1276),MONTH(B1276),15)&gt;B1276,DATE(YEAR(B1276),MONTH(B1276),15),DATE(YEAR(B1276),MONTH(B1276)+1,1)))&gt;$H$16,"",IF(DATE(YEAR(B1276),MONTH(B1276),15)&gt;B1276,DATE(YEAR(B1276),MONTH(B1276),15),DATE(YEAR(B1276),MONTH(B1276)+1,1))),"")</f>
        <v/>
      </c>
      <c r="C1277" s="33" t="str">
        <f ca="1">IF(B1277&lt;&gt;"",IF(AND(MONTH(B1277)=1,DAY(B1277)=1),C1276*(1+$H$10),C1276),"")</f>
        <v/>
      </c>
      <c r="D1277" s="33" t="str">
        <f ca="1">IF(C1277&lt;&gt;"",C1277*$H$8/24,"")</f>
        <v/>
      </c>
      <c r="E1277" s="33" t="str">
        <f ca="1">IF(D1277&lt;&gt;"",C1277*$H$9/24,"")</f>
        <v/>
      </c>
      <c r="F1277" s="33" t="str">
        <f ca="1">IF(E1277&lt;&gt;"",F1276*(1+$H$11-$H$13)^YEARFRAC(B1276,B1277,1)+D1277+E1277,"")</f>
        <v/>
      </c>
      <c r="G1277" s="33" t="str">
        <f ca="1">IF(E1277&lt;&gt;"",F1276*((1+$H$11)^YEARFRAC(B1276,B1277,1)-(1+$H$11-$H$13)^YEARFRAC(B1276,B1277,1)),"")</f>
        <v/>
      </c>
      <c r="I1277" s="30" t="str">
        <f ca="1">IFERROR(IF(YEARFRAC($I$28,DATE(YEAR(I1276),MONTH(I1276)+1,1))&gt;$H$17,"",DATE(YEAR(I1276),MONTH(I1276)+1,1)),"")</f>
        <v/>
      </c>
      <c r="J1277" s="33" t="str">
        <f ca="1">IF(I1277&lt;&gt;"",(J1276-K1276)*(1+($H$12-$H$13)/12),"")</f>
        <v/>
      </c>
      <c r="K1277" s="33" t="str">
        <f ca="1">IF(J1277&lt;&gt;"",-PMT(($H$12-$H$13)/12,12*$H$17,$J$28,0,1),"")</f>
        <v/>
      </c>
      <c r="L1277" s="33" t="str">
        <f ca="1">IF(K1277&lt;&gt;"",J1277*$H$13/12,"")</f>
        <v/>
      </c>
    </row>
    <row r="1278" spans="2:12" x14ac:dyDescent="0.3">
      <c r="B1278" s="30" t="str">
        <f ca="1">IFERROR(IF(YEARFRAC($B$28,IF(DATE(YEAR(B1277),MONTH(B1277),15)&gt;B1277,DATE(YEAR(B1277),MONTH(B1277),15),DATE(YEAR(B1277),MONTH(B1277)+1,1)))&gt;$H$16,"",IF(DATE(YEAR(B1277),MONTH(B1277),15)&gt;B1277,DATE(YEAR(B1277),MONTH(B1277),15),DATE(YEAR(B1277),MONTH(B1277)+1,1))),"")</f>
        <v/>
      </c>
      <c r="C1278" s="33" t="str">
        <f ca="1">IF(B1278&lt;&gt;"",IF(AND(MONTH(B1278)=1,DAY(B1278)=1),C1277*(1+$H$10),C1277),"")</f>
        <v/>
      </c>
      <c r="D1278" s="33" t="str">
        <f ca="1">IF(C1278&lt;&gt;"",C1278*$H$8/24,"")</f>
        <v/>
      </c>
      <c r="E1278" s="33" t="str">
        <f ca="1">IF(D1278&lt;&gt;"",C1278*$H$9/24,"")</f>
        <v/>
      </c>
      <c r="F1278" s="33" t="str">
        <f ca="1">IF(E1278&lt;&gt;"",F1277*(1+$H$11-$H$13)^YEARFRAC(B1277,B1278,1)+D1278+E1278,"")</f>
        <v/>
      </c>
      <c r="G1278" s="33" t="str">
        <f ca="1">IF(E1278&lt;&gt;"",F1277*((1+$H$11)^YEARFRAC(B1277,B1278,1)-(1+$H$11-$H$13)^YEARFRAC(B1277,B1278,1)),"")</f>
        <v/>
      </c>
      <c r="I1278" s="30" t="str">
        <f ca="1">IFERROR(IF(YEARFRAC($I$28,DATE(YEAR(I1277),MONTH(I1277)+1,1))&gt;$H$17,"",DATE(YEAR(I1277),MONTH(I1277)+1,1)),"")</f>
        <v/>
      </c>
      <c r="J1278" s="33" t="str">
        <f ca="1">IF(I1278&lt;&gt;"",(J1277-K1277)*(1+($H$12-$H$13)/12),"")</f>
        <v/>
      </c>
      <c r="K1278" s="33" t="str">
        <f ca="1">IF(J1278&lt;&gt;"",-PMT(($H$12-$H$13)/12,12*$H$17,$J$28,0,1),"")</f>
        <v/>
      </c>
      <c r="L1278" s="33" t="str">
        <f ca="1">IF(K1278&lt;&gt;"",J1278*$H$13/12,"")</f>
        <v/>
      </c>
    </row>
    <row r="1279" spans="2:12" x14ac:dyDescent="0.3">
      <c r="B1279" s="30" t="str">
        <f ca="1">IFERROR(IF(YEARFRAC($B$28,IF(DATE(YEAR(B1278),MONTH(B1278),15)&gt;B1278,DATE(YEAR(B1278),MONTH(B1278),15),DATE(YEAR(B1278),MONTH(B1278)+1,1)))&gt;$H$16,"",IF(DATE(YEAR(B1278),MONTH(B1278),15)&gt;B1278,DATE(YEAR(B1278),MONTH(B1278),15),DATE(YEAR(B1278),MONTH(B1278)+1,1))),"")</f>
        <v/>
      </c>
      <c r="C1279" s="33" t="str">
        <f ca="1">IF(B1279&lt;&gt;"",IF(AND(MONTH(B1279)=1,DAY(B1279)=1),C1278*(1+$H$10),C1278),"")</f>
        <v/>
      </c>
      <c r="D1279" s="33" t="str">
        <f ca="1">IF(C1279&lt;&gt;"",C1279*$H$8/24,"")</f>
        <v/>
      </c>
      <c r="E1279" s="33" t="str">
        <f ca="1">IF(D1279&lt;&gt;"",C1279*$H$9/24,"")</f>
        <v/>
      </c>
      <c r="F1279" s="33" t="str">
        <f ca="1">IF(E1279&lt;&gt;"",F1278*(1+$H$11-$H$13)^YEARFRAC(B1278,B1279,1)+D1279+E1279,"")</f>
        <v/>
      </c>
      <c r="G1279" s="33" t="str">
        <f ca="1">IF(E1279&lt;&gt;"",F1278*((1+$H$11)^YEARFRAC(B1278,B1279,1)-(1+$H$11-$H$13)^YEARFRAC(B1278,B1279,1)),"")</f>
        <v/>
      </c>
      <c r="I1279" s="30" t="str">
        <f ca="1">IFERROR(IF(YEARFRAC($I$28,DATE(YEAR(I1278),MONTH(I1278)+1,1))&gt;$H$17,"",DATE(YEAR(I1278),MONTH(I1278)+1,1)),"")</f>
        <v/>
      </c>
      <c r="J1279" s="33" t="str">
        <f ca="1">IF(I1279&lt;&gt;"",(J1278-K1278)*(1+($H$12-$H$13)/12),"")</f>
        <v/>
      </c>
      <c r="K1279" s="33" t="str">
        <f ca="1">IF(J1279&lt;&gt;"",-PMT(($H$12-$H$13)/12,12*$H$17,$J$28,0,1),"")</f>
        <v/>
      </c>
      <c r="L1279" s="33" t="str">
        <f ca="1">IF(K1279&lt;&gt;"",J1279*$H$13/12,"")</f>
        <v/>
      </c>
    </row>
    <row r="1280" spans="2:12" x14ac:dyDescent="0.3">
      <c r="B1280" s="30" t="str">
        <f ca="1">IFERROR(IF(YEARFRAC($B$28,IF(DATE(YEAR(B1279),MONTH(B1279),15)&gt;B1279,DATE(YEAR(B1279),MONTH(B1279),15),DATE(YEAR(B1279),MONTH(B1279)+1,1)))&gt;$H$16,"",IF(DATE(YEAR(B1279),MONTH(B1279),15)&gt;B1279,DATE(YEAR(B1279),MONTH(B1279),15),DATE(YEAR(B1279),MONTH(B1279)+1,1))),"")</f>
        <v/>
      </c>
      <c r="C1280" s="33" t="str">
        <f ca="1">IF(B1280&lt;&gt;"",IF(AND(MONTH(B1280)=1,DAY(B1280)=1),C1279*(1+$H$10),C1279),"")</f>
        <v/>
      </c>
      <c r="D1280" s="33" t="str">
        <f ca="1">IF(C1280&lt;&gt;"",C1280*$H$8/24,"")</f>
        <v/>
      </c>
      <c r="E1280" s="33" t="str">
        <f ca="1">IF(D1280&lt;&gt;"",C1280*$H$9/24,"")</f>
        <v/>
      </c>
      <c r="F1280" s="33" t="str">
        <f ca="1">IF(E1280&lt;&gt;"",F1279*(1+$H$11-$H$13)^YEARFRAC(B1279,B1280,1)+D1280+E1280,"")</f>
        <v/>
      </c>
      <c r="G1280" s="33" t="str">
        <f ca="1">IF(E1280&lt;&gt;"",F1279*((1+$H$11)^YEARFRAC(B1279,B1280,1)-(1+$H$11-$H$13)^YEARFRAC(B1279,B1280,1)),"")</f>
        <v/>
      </c>
      <c r="I1280" s="30" t="str">
        <f ca="1">IFERROR(IF(YEARFRAC($I$28,DATE(YEAR(I1279),MONTH(I1279)+1,1))&gt;$H$17,"",DATE(YEAR(I1279),MONTH(I1279)+1,1)),"")</f>
        <v/>
      </c>
      <c r="J1280" s="33" t="str">
        <f ca="1">IF(I1280&lt;&gt;"",(J1279-K1279)*(1+($H$12-$H$13)/12),"")</f>
        <v/>
      </c>
      <c r="K1280" s="33" t="str">
        <f ca="1">IF(J1280&lt;&gt;"",-PMT(($H$12-$H$13)/12,12*$H$17,$J$28,0,1),"")</f>
        <v/>
      </c>
      <c r="L1280" s="33" t="str">
        <f ca="1">IF(K1280&lt;&gt;"",J1280*$H$13/12,"")</f>
        <v/>
      </c>
    </row>
    <row r="1281" spans="2:12" x14ac:dyDescent="0.3">
      <c r="B1281" s="30" t="str">
        <f ca="1">IFERROR(IF(YEARFRAC($B$28,IF(DATE(YEAR(B1280),MONTH(B1280),15)&gt;B1280,DATE(YEAR(B1280),MONTH(B1280),15),DATE(YEAR(B1280),MONTH(B1280)+1,1)))&gt;$H$16,"",IF(DATE(YEAR(B1280),MONTH(B1280),15)&gt;B1280,DATE(YEAR(B1280),MONTH(B1280),15),DATE(YEAR(B1280),MONTH(B1280)+1,1))),"")</f>
        <v/>
      </c>
      <c r="C1281" s="33" t="str">
        <f ca="1">IF(B1281&lt;&gt;"",IF(AND(MONTH(B1281)=1,DAY(B1281)=1),C1280*(1+$H$10),C1280),"")</f>
        <v/>
      </c>
      <c r="D1281" s="33" t="str">
        <f ca="1">IF(C1281&lt;&gt;"",C1281*$H$8/24,"")</f>
        <v/>
      </c>
      <c r="E1281" s="33" t="str">
        <f ca="1">IF(D1281&lt;&gt;"",C1281*$H$9/24,"")</f>
        <v/>
      </c>
      <c r="F1281" s="33" t="str">
        <f ca="1">IF(E1281&lt;&gt;"",F1280*(1+$H$11-$H$13)^YEARFRAC(B1280,B1281,1)+D1281+E1281,"")</f>
        <v/>
      </c>
      <c r="G1281" s="33" t="str">
        <f ca="1">IF(E1281&lt;&gt;"",F1280*((1+$H$11)^YEARFRAC(B1280,B1281,1)-(1+$H$11-$H$13)^YEARFRAC(B1280,B1281,1)),"")</f>
        <v/>
      </c>
      <c r="I1281" s="30" t="str">
        <f ca="1">IFERROR(IF(YEARFRAC($I$28,DATE(YEAR(I1280),MONTH(I1280)+1,1))&gt;$H$17,"",DATE(YEAR(I1280),MONTH(I1280)+1,1)),"")</f>
        <v/>
      </c>
      <c r="J1281" s="33" t="str">
        <f ca="1">IF(I1281&lt;&gt;"",(J1280-K1280)*(1+($H$12-$H$13)/12),"")</f>
        <v/>
      </c>
      <c r="K1281" s="33" t="str">
        <f ca="1">IF(J1281&lt;&gt;"",-PMT(($H$12-$H$13)/12,12*$H$17,$J$28,0,1),"")</f>
        <v/>
      </c>
      <c r="L1281" s="33" t="str">
        <f ca="1">IF(K1281&lt;&gt;"",J1281*$H$13/12,"")</f>
        <v/>
      </c>
    </row>
    <row r="1282" spans="2:12" x14ac:dyDescent="0.3">
      <c r="B1282" s="30" t="str">
        <f ca="1">IFERROR(IF(YEARFRAC($B$28,IF(DATE(YEAR(B1281),MONTH(B1281),15)&gt;B1281,DATE(YEAR(B1281),MONTH(B1281),15),DATE(YEAR(B1281),MONTH(B1281)+1,1)))&gt;$H$16,"",IF(DATE(YEAR(B1281),MONTH(B1281),15)&gt;B1281,DATE(YEAR(B1281),MONTH(B1281),15),DATE(YEAR(B1281),MONTH(B1281)+1,1))),"")</f>
        <v/>
      </c>
      <c r="C1282" s="33" t="str">
        <f ca="1">IF(B1282&lt;&gt;"",IF(AND(MONTH(B1282)=1,DAY(B1282)=1),C1281*(1+$H$10),C1281),"")</f>
        <v/>
      </c>
      <c r="D1282" s="33" t="str">
        <f ca="1">IF(C1282&lt;&gt;"",C1282*$H$8/24,"")</f>
        <v/>
      </c>
      <c r="E1282" s="33" t="str">
        <f ca="1">IF(D1282&lt;&gt;"",C1282*$H$9/24,"")</f>
        <v/>
      </c>
      <c r="F1282" s="33" t="str">
        <f ca="1">IF(E1282&lt;&gt;"",F1281*(1+$H$11-$H$13)^YEARFRAC(B1281,B1282,1)+D1282+E1282,"")</f>
        <v/>
      </c>
      <c r="G1282" s="33" t="str">
        <f ca="1">IF(E1282&lt;&gt;"",F1281*((1+$H$11)^YEARFRAC(B1281,B1282,1)-(1+$H$11-$H$13)^YEARFRAC(B1281,B1282,1)),"")</f>
        <v/>
      </c>
      <c r="I1282" s="30" t="str">
        <f ca="1">IFERROR(IF(YEARFRAC($I$28,DATE(YEAR(I1281),MONTH(I1281)+1,1))&gt;$H$17,"",DATE(YEAR(I1281),MONTH(I1281)+1,1)),"")</f>
        <v/>
      </c>
      <c r="J1282" s="33" t="str">
        <f ca="1">IF(I1282&lt;&gt;"",(J1281-K1281)*(1+($H$12-$H$13)/12),"")</f>
        <v/>
      </c>
      <c r="K1282" s="33" t="str">
        <f ca="1">IF(J1282&lt;&gt;"",-PMT(($H$12-$H$13)/12,12*$H$17,$J$28,0,1),"")</f>
        <v/>
      </c>
      <c r="L1282" s="33" t="str">
        <f ca="1">IF(K1282&lt;&gt;"",J1282*$H$13/12,"")</f>
        <v/>
      </c>
    </row>
    <row r="1283" spans="2:12" x14ac:dyDescent="0.3">
      <c r="B1283" s="30" t="str">
        <f ca="1">IFERROR(IF(YEARFRAC($B$28,IF(DATE(YEAR(B1282),MONTH(B1282),15)&gt;B1282,DATE(YEAR(B1282),MONTH(B1282),15),DATE(YEAR(B1282),MONTH(B1282)+1,1)))&gt;$H$16,"",IF(DATE(YEAR(B1282),MONTH(B1282),15)&gt;B1282,DATE(YEAR(B1282),MONTH(B1282),15),DATE(YEAR(B1282),MONTH(B1282)+1,1))),"")</f>
        <v/>
      </c>
      <c r="C1283" s="33" t="str">
        <f ca="1">IF(B1283&lt;&gt;"",IF(AND(MONTH(B1283)=1,DAY(B1283)=1),C1282*(1+$H$10),C1282),"")</f>
        <v/>
      </c>
      <c r="D1283" s="33" t="str">
        <f ca="1">IF(C1283&lt;&gt;"",C1283*$H$8/24,"")</f>
        <v/>
      </c>
      <c r="E1283" s="33" t="str">
        <f ca="1">IF(D1283&lt;&gt;"",C1283*$H$9/24,"")</f>
        <v/>
      </c>
      <c r="F1283" s="33" t="str">
        <f ca="1">IF(E1283&lt;&gt;"",F1282*(1+$H$11-$H$13)^YEARFRAC(B1282,B1283,1)+D1283+E1283,"")</f>
        <v/>
      </c>
      <c r="G1283" s="33" t="str">
        <f ca="1">IF(E1283&lt;&gt;"",F1282*((1+$H$11)^YEARFRAC(B1282,B1283,1)-(1+$H$11-$H$13)^YEARFRAC(B1282,B1283,1)),"")</f>
        <v/>
      </c>
      <c r="I1283" s="30" t="str">
        <f ca="1">IFERROR(IF(YEARFRAC($I$28,DATE(YEAR(I1282),MONTH(I1282)+1,1))&gt;$H$17,"",DATE(YEAR(I1282),MONTH(I1282)+1,1)),"")</f>
        <v/>
      </c>
      <c r="J1283" s="33" t="str">
        <f ca="1">IF(I1283&lt;&gt;"",(J1282-K1282)*(1+($H$12-$H$13)/12),"")</f>
        <v/>
      </c>
      <c r="K1283" s="33" t="str">
        <f ca="1">IF(J1283&lt;&gt;"",-PMT(($H$12-$H$13)/12,12*$H$17,$J$28,0,1),"")</f>
        <v/>
      </c>
      <c r="L1283" s="33" t="str">
        <f ca="1">IF(K1283&lt;&gt;"",J1283*$H$13/12,"")</f>
        <v/>
      </c>
    </row>
    <row r="1284" spans="2:12" x14ac:dyDescent="0.3">
      <c r="B1284" s="30" t="str">
        <f ca="1">IFERROR(IF(YEARFRAC($B$28,IF(DATE(YEAR(B1283),MONTH(B1283),15)&gt;B1283,DATE(YEAR(B1283),MONTH(B1283),15),DATE(YEAR(B1283),MONTH(B1283)+1,1)))&gt;$H$16,"",IF(DATE(YEAR(B1283),MONTH(B1283),15)&gt;B1283,DATE(YEAR(B1283),MONTH(B1283),15),DATE(YEAR(B1283),MONTH(B1283)+1,1))),"")</f>
        <v/>
      </c>
      <c r="C1284" s="33" t="str">
        <f ca="1">IF(B1284&lt;&gt;"",IF(AND(MONTH(B1284)=1,DAY(B1284)=1),C1283*(1+$H$10),C1283),"")</f>
        <v/>
      </c>
      <c r="D1284" s="33" t="str">
        <f ca="1">IF(C1284&lt;&gt;"",C1284*$H$8/24,"")</f>
        <v/>
      </c>
      <c r="E1284" s="33" t="str">
        <f ca="1">IF(D1284&lt;&gt;"",C1284*$H$9/24,"")</f>
        <v/>
      </c>
      <c r="F1284" s="33" t="str">
        <f ca="1">IF(E1284&lt;&gt;"",F1283*(1+$H$11-$H$13)^YEARFRAC(B1283,B1284,1)+D1284+E1284,"")</f>
        <v/>
      </c>
      <c r="G1284" s="33" t="str">
        <f ca="1">IF(E1284&lt;&gt;"",F1283*((1+$H$11)^YEARFRAC(B1283,B1284,1)-(1+$H$11-$H$13)^YEARFRAC(B1283,B1284,1)),"")</f>
        <v/>
      </c>
      <c r="I1284" s="30" t="str">
        <f ca="1">IFERROR(IF(YEARFRAC($I$28,DATE(YEAR(I1283),MONTH(I1283)+1,1))&gt;$H$17,"",DATE(YEAR(I1283),MONTH(I1283)+1,1)),"")</f>
        <v/>
      </c>
      <c r="J1284" s="33" t="str">
        <f ca="1">IF(I1284&lt;&gt;"",(J1283-K1283)*(1+($H$12-$H$13)/12),"")</f>
        <v/>
      </c>
      <c r="K1284" s="33" t="str">
        <f ca="1">IF(J1284&lt;&gt;"",-PMT(($H$12-$H$13)/12,12*$H$17,$J$28,0,1),"")</f>
        <v/>
      </c>
      <c r="L1284" s="33" t="str">
        <f ca="1">IF(K1284&lt;&gt;"",J1284*$H$13/12,"")</f>
        <v/>
      </c>
    </row>
    <row r="1285" spans="2:12" x14ac:dyDescent="0.3">
      <c r="B1285" s="30" t="str">
        <f ca="1">IFERROR(IF(YEARFRAC($B$28,IF(DATE(YEAR(B1284),MONTH(B1284),15)&gt;B1284,DATE(YEAR(B1284),MONTH(B1284),15),DATE(YEAR(B1284),MONTH(B1284)+1,1)))&gt;$H$16,"",IF(DATE(YEAR(B1284),MONTH(B1284),15)&gt;B1284,DATE(YEAR(B1284),MONTH(B1284),15),DATE(YEAR(B1284),MONTH(B1284)+1,1))),"")</f>
        <v/>
      </c>
      <c r="C1285" s="33" t="str">
        <f ca="1">IF(B1285&lt;&gt;"",IF(AND(MONTH(B1285)=1,DAY(B1285)=1),C1284*(1+$H$10),C1284),"")</f>
        <v/>
      </c>
      <c r="D1285" s="33" t="str">
        <f ca="1">IF(C1285&lt;&gt;"",C1285*$H$8/24,"")</f>
        <v/>
      </c>
      <c r="E1285" s="33" t="str">
        <f ca="1">IF(D1285&lt;&gt;"",C1285*$H$9/24,"")</f>
        <v/>
      </c>
      <c r="F1285" s="33" t="str">
        <f ca="1">IF(E1285&lt;&gt;"",F1284*(1+$H$11-$H$13)^YEARFRAC(B1284,B1285,1)+D1285+E1285,"")</f>
        <v/>
      </c>
      <c r="G1285" s="33" t="str">
        <f ca="1">IF(E1285&lt;&gt;"",F1284*((1+$H$11)^YEARFRAC(B1284,B1285,1)-(1+$H$11-$H$13)^YEARFRAC(B1284,B1285,1)),"")</f>
        <v/>
      </c>
      <c r="I1285" s="30" t="str">
        <f ca="1">IFERROR(IF(YEARFRAC($I$28,DATE(YEAR(I1284),MONTH(I1284)+1,1))&gt;$H$17,"",DATE(YEAR(I1284),MONTH(I1284)+1,1)),"")</f>
        <v/>
      </c>
      <c r="J1285" s="33" t="str">
        <f ca="1">IF(I1285&lt;&gt;"",(J1284-K1284)*(1+($H$12-$H$13)/12),"")</f>
        <v/>
      </c>
      <c r="K1285" s="33" t="str">
        <f ca="1">IF(J1285&lt;&gt;"",-PMT(($H$12-$H$13)/12,12*$H$17,$J$28,0,1),"")</f>
        <v/>
      </c>
      <c r="L1285" s="33" t="str">
        <f ca="1">IF(K1285&lt;&gt;"",J1285*$H$13/12,"")</f>
        <v/>
      </c>
    </row>
    <row r="1286" spans="2:12" x14ac:dyDescent="0.3">
      <c r="B1286" s="30" t="str">
        <f ca="1">IFERROR(IF(YEARFRAC($B$28,IF(DATE(YEAR(B1285),MONTH(B1285),15)&gt;B1285,DATE(YEAR(B1285),MONTH(B1285),15),DATE(YEAR(B1285),MONTH(B1285)+1,1)))&gt;$H$16,"",IF(DATE(YEAR(B1285),MONTH(B1285),15)&gt;B1285,DATE(YEAR(B1285),MONTH(B1285),15),DATE(YEAR(B1285),MONTH(B1285)+1,1))),"")</f>
        <v/>
      </c>
      <c r="C1286" s="33" t="str">
        <f ca="1">IF(B1286&lt;&gt;"",IF(AND(MONTH(B1286)=1,DAY(B1286)=1),C1285*(1+$H$10),C1285),"")</f>
        <v/>
      </c>
      <c r="D1286" s="33" t="str">
        <f ca="1">IF(C1286&lt;&gt;"",C1286*$H$8/24,"")</f>
        <v/>
      </c>
      <c r="E1286" s="33" t="str">
        <f ca="1">IF(D1286&lt;&gt;"",C1286*$H$9/24,"")</f>
        <v/>
      </c>
      <c r="F1286" s="33" t="str">
        <f ca="1">IF(E1286&lt;&gt;"",F1285*(1+$H$11-$H$13)^YEARFRAC(B1285,B1286,1)+D1286+E1286,"")</f>
        <v/>
      </c>
      <c r="G1286" s="33" t="str">
        <f ca="1">IF(E1286&lt;&gt;"",F1285*((1+$H$11)^YEARFRAC(B1285,B1286,1)-(1+$H$11-$H$13)^YEARFRAC(B1285,B1286,1)),"")</f>
        <v/>
      </c>
      <c r="I1286" s="30" t="str">
        <f ca="1">IFERROR(IF(YEARFRAC($I$28,DATE(YEAR(I1285),MONTH(I1285)+1,1))&gt;$H$17,"",DATE(YEAR(I1285),MONTH(I1285)+1,1)),"")</f>
        <v/>
      </c>
      <c r="J1286" s="33" t="str">
        <f ca="1">IF(I1286&lt;&gt;"",(J1285-K1285)*(1+($H$12-$H$13)/12),"")</f>
        <v/>
      </c>
      <c r="K1286" s="33" t="str">
        <f ca="1">IF(J1286&lt;&gt;"",-PMT(($H$12-$H$13)/12,12*$H$17,$J$28,0,1),"")</f>
        <v/>
      </c>
      <c r="L1286" s="33" t="str">
        <f ca="1">IF(K1286&lt;&gt;"",J1286*$H$13/12,"")</f>
        <v/>
      </c>
    </row>
    <row r="1287" spans="2:12" x14ac:dyDescent="0.3">
      <c r="B1287" s="30" t="str">
        <f ca="1">IFERROR(IF(YEARFRAC($B$28,IF(DATE(YEAR(B1286),MONTH(B1286),15)&gt;B1286,DATE(YEAR(B1286),MONTH(B1286),15),DATE(YEAR(B1286),MONTH(B1286)+1,1)))&gt;$H$16,"",IF(DATE(YEAR(B1286),MONTH(B1286),15)&gt;B1286,DATE(YEAR(B1286),MONTH(B1286),15),DATE(YEAR(B1286),MONTH(B1286)+1,1))),"")</f>
        <v/>
      </c>
      <c r="C1287" s="33" t="str">
        <f ca="1">IF(B1287&lt;&gt;"",IF(AND(MONTH(B1287)=1,DAY(B1287)=1),C1286*(1+$H$10),C1286),"")</f>
        <v/>
      </c>
      <c r="D1287" s="33" t="str">
        <f ca="1">IF(C1287&lt;&gt;"",C1287*$H$8/24,"")</f>
        <v/>
      </c>
      <c r="E1287" s="33" t="str">
        <f ca="1">IF(D1287&lt;&gt;"",C1287*$H$9/24,"")</f>
        <v/>
      </c>
      <c r="F1287" s="33" t="str">
        <f ca="1">IF(E1287&lt;&gt;"",F1286*(1+$H$11-$H$13)^YEARFRAC(B1286,B1287,1)+D1287+E1287,"")</f>
        <v/>
      </c>
      <c r="G1287" s="33" t="str">
        <f ca="1">IF(E1287&lt;&gt;"",F1286*((1+$H$11)^YEARFRAC(B1286,B1287,1)-(1+$H$11-$H$13)^YEARFRAC(B1286,B1287,1)),"")</f>
        <v/>
      </c>
      <c r="I1287" s="30" t="str">
        <f ca="1">IFERROR(IF(YEARFRAC($I$28,DATE(YEAR(I1286),MONTH(I1286)+1,1))&gt;$H$17,"",DATE(YEAR(I1286),MONTH(I1286)+1,1)),"")</f>
        <v/>
      </c>
      <c r="J1287" s="33" t="str">
        <f ca="1">IF(I1287&lt;&gt;"",(J1286-K1286)*(1+($H$12-$H$13)/12),"")</f>
        <v/>
      </c>
      <c r="K1287" s="33" t="str">
        <f ca="1">IF(J1287&lt;&gt;"",-PMT(($H$12-$H$13)/12,12*$H$17,$J$28,0,1),"")</f>
        <v/>
      </c>
      <c r="L1287" s="33" t="str">
        <f ca="1">IF(K1287&lt;&gt;"",J1287*$H$13/12,"")</f>
        <v/>
      </c>
    </row>
    <row r="1288" spans="2:12" x14ac:dyDescent="0.3">
      <c r="B1288" s="30" t="str">
        <f ca="1">IFERROR(IF(YEARFRAC($B$28,IF(DATE(YEAR(B1287),MONTH(B1287),15)&gt;B1287,DATE(YEAR(B1287),MONTH(B1287),15),DATE(YEAR(B1287),MONTH(B1287)+1,1)))&gt;$H$16,"",IF(DATE(YEAR(B1287),MONTH(B1287),15)&gt;B1287,DATE(YEAR(B1287),MONTH(B1287),15),DATE(YEAR(B1287),MONTH(B1287)+1,1))),"")</f>
        <v/>
      </c>
      <c r="C1288" s="33" t="str">
        <f ca="1">IF(B1288&lt;&gt;"",IF(AND(MONTH(B1288)=1,DAY(B1288)=1),C1287*(1+$H$10),C1287),"")</f>
        <v/>
      </c>
      <c r="D1288" s="33" t="str">
        <f ca="1">IF(C1288&lt;&gt;"",C1288*$H$8/24,"")</f>
        <v/>
      </c>
      <c r="E1288" s="33" t="str">
        <f ca="1">IF(D1288&lt;&gt;"",C1288*$H$9/24,"")</f>
        <v/>
      </c>
      <c r="F1288" s="33" t="str">
        <f ca="1">IF(E1288&lt;&gt;"",F1287*(1+$H$11-$H$13)^YEARFRAC(B1287,B1288,1)+D1288+E1288,"")</f>
        <v/>
      </c>
      <c r="G1288" s="33" t="str">
        <f ca="1">IF(E1288&lt;&gt;"",F1287*((1+$H$11)^YEARFRAC(B1287,B1288,1)-(1+$H$11-$H$13)^YEARFRAC(B1287,B1288,1)),"")</f>
        <v/>
      </c>
      <c r="I1288" s="30" t="str">
        <f ca="1">IFERROR(IF(YEARFRAC($I$28,DATE(YEAR(I1287),MONTH(I1287)+1,1))&gt;$H$17,"",DATE(YEAR(I1287),MONTH(I1287)+1,1)),"")</f>
        <v/>
      </c>
      <c r="J1288" s="33" t="str">
        <f ca="1">IF(I1288&lt;&gt;"",(J1287-K1287)*(1+($H$12-$H$13)/12),"")</f>
        <v/>
      </c>
      <c r="K1288" s="33" t="str">
        <f ca="1">IF(J1288&lt;&gt;"",-PMT(($H$12-$H$13)/12,12*$H$17,$J$28,0,1),"")</f>
        <v/>
      </c>
      <c r="L1288" s="33" t="str">
        <f ca="1">IF(K1288&lt;&gt;"",J1288*$H$13/12,"")</f>
        <v/>
      </c>
    </row>
    <row r="1289" spans="2:12" x14ac:dyDescent="0.3">
      <c r="B1289" s="30" t="str">
        <f ca="1">IFERROR(IF(YEARFRAC($B$28,IF(DATE(YEAR(B1288),MONTH(B1288),15)&gt;B1288,DATE(YEAR(B1288),MONTH(B1288),15),DATE(YEAR(B1288),MONTH(B1288)+1,1)))&gt;$H$16,"",IF(DATE(YEAR(B1288),MONTH(B1288),15)&gt;B1288,DATE(YEAR(B1288),MONTH(B1288),15),DATE(YEAR(B1288),MONTH(B1288)+1,1))),"")</f>
        <v/>
      </c>
      <c r="C1289" s="33" t="str">
        <f ca="1">IF(B1289&lt;&gt;"",IF(AND(MONTH(B1289)=1,DAY(B1289)=1),C1288*(1+$H$10),C1288),"")</f>
        <v/>
      </c>
      <c r="D1289" s="33" t="str">
        <f ca="1">IF(C1289&lt;&gt;"",C1289*$H$8/24,"")</f>
        <v/>
      </c>
      <c r="E1289" s="33" t="str">
        <f ca="1">IF(D1289&lt;&gt;"",C1289*$H$9/24,"")</f>
        <v/>
      </c>
      <c r="F1289" s="33" t="str">
        <f ca="1">IF(E1289&lt;&gt;"",F1288*(1+$H$11-$H$13)^YEARFRAC(B1288,B1289,1)+D1289+E1289,"")</f>
        <v/>
      </c>
      <c r="G1289" s="33" t="str">
        <f ca="1">IF(E1289&lt;&gt;"",F1288*((1+$H$11)^YEARFRAC(B1288,B1289,1)-(1+$H$11-$H$13)^YEARFRAC(B1288,B1289,1)),"")</f>
        <v/>
      </c>
      <c r="I1289" s="30" t="str">
        <f ca="1">IFERROR(IF(YEARFRAC($I$28,DATE(YEAR(I1288),MONTH(I1288)+1,1))&gt;$H$17,"",DATE(YEAR(I1288),MONTH(I1288)+1,1)),"")</f>
        <v/>
      </c>
      <c r="J1289" s="33" t="str">
        <f ca="1">IF(I1289&lt;&gt;"",(J1288-K1288)*(1+($H$12-$H$13)/12),"")</f>
        <v/>
      </c>
      <c r="K1289" s="33" t="str">
        <f ca="1">IF(J1289&lt;&gt;"",-PMT(($H$12-$H$13)/12,12*$H$17,$J$28,0,1),"")</f>
        <v/>
      </c>
      <c r="L1289" s="33" t="str">
        <f ca="1">IF(K1289&lt;&gt;"",J1289*$H$13/12,"")</f>
        <v/>
      </c>
    </row>
    <row r="1290" spans="2:12" x14ac:dyDescent="0.3">
      <c r="B1290" s="30" t="str">
        <f ca="1">IFERROR(IF(YEARFRAC($B$28,IF(DATE(YEAR(B1289),MONTH(B1289),15)&gt;B1289,DATE(YEAR(B1289),MONTH(B1289),15),DATE(YEAR(B1289),MONTH(B1289)+1,1)))&gt;$H$16,"",IF(DATE(YEAR(B1289),MONTH(B1289),15)&gt;B1289,DATE(YEAR(B1289),MONTH(B1289),15),DATE(YEAR(B1289),MONTH(B1289)+1,1))),"")</f>
        <v/>
      </c>
      <c r="C1290" s="33" t="str">
        <f ca="1">IF(B1290&lt;&gt;"",IF(AND(MONTH(B1290)=1,DAY(B1290)=1),C1289*(1+$H$10),C1289),"")</f>
        <v/>
      </c>
      <c r="D1290" s="33" t="str">
        <f ca="1">IF(C1290&lt;&gt;"",C1290*$H$8/24,"")</f>
        <v/>
      </c>
      <c r="E1290" s="33" t="str">
        <f ca="1">IF(D1290&lt;&gt;"",C1290*$H$9/24,"")</f>
        <v/>
      </c>
      <c r="F1290" s="33" t="str">
        <f ca="1">IF(E1290&lt;&gt;"",F1289*(1+$H$11-$H$13)^YEARFRAC(B1289,B1290,1)+D1290+E1290,"")</f>
        <v/>
      </c>
      <c r="G1290" s="33" t="str">
        <f ca="1">IF(E1290&lt;&gt;"",F1289*((1+$H$11)^YEARFRAC(B1289,B1290,1)-(1+$H$11-$H$13)^YEARFRAC(B1289,B1290,1)),"")</f>
        <v/>
      </c>
      <c r="I1290" s="30" t="str">
        <f ca="1">IFERROR(IF(YEARFRAC($I$28,DATE(YEAR(I1289),MONTH(I1289)+1,1))&gt;$H$17,"",DATE(YEAR(I1289),MONTH(I1289)+1,1)),"")</f>
        <v/>
      </c>
      <c r="J1290" s="33" t="str">
        <f ca="1">IF(I1290&lt;&gt;"",(J1289-K1289)*(1+($H$12-$H$13)/12),"")</f>
        <v/>
      </c>
      <c r="K1290" s="33" t="str">
        <f ca="1">IF(J1290&lt;&gt;"",-PMT(($H$12-$H$13)/12,12*$H$17,$J$28,0,1),"")</f>
        <v/>
      </c>
      <c r="L1290" s="33" t="str">
        <f ca="1">IF(K1290&lt;&gt;"",J1290*$H$13/12,"")</f>
        <v/>
      </c>
    </row>
    <row r="1291" spans="2:12" x14ac:dyDescent="0.3">
      <c r="B1291" s="30" t="str">
        <f ca="1">IFERROR(IF(YEARFRAC($B$28,IF(DATE(YEAR(B1290),MONTH(B1290),15)&gt;B1290,DATE(YEAR(B1290),MONTH(B1290),15),DATE(YEAR(B1290),MONTH(B1290)+1,1)))&gt;$H$16,"",IF(DATE(YEAR(B1290),MONTH(B1290),15)&gt;B1290,DATE(YEAR(B1290),MONTH(B1290),15),DATE(YEAR(B1290),MONTH(B1290)+1,1))),"")</f>
        <v/>
      </c>
      <c r="C1291" s="33" t="str">
        <f ca="1">IF(B1291&lt;&gt;"",IF(AND(MONTH(B1291)=1,DAY(B1291)=1),C1290*(1+$H$10),C1290),"")</f>
        <v/>
      </c>
      <c r="D1291" s="33" t="str">
        <f ca="1">IF(C1291&lt;&gt;"",C1291*$H$8/24,"")</f>
        <v/>
      </c>
      <c r="E1291" s="33" t="str">
        <f ca="1">IF(D1291&lt;&gt;"",C1291*$H$9/24,"")</f>
        <v/>
      </c>
      <c r="F1291" s="33" t="str">
        <f ca="1">IF(E1291&lt;&gt;"",F1290*(1+$H$11-$H$13)^YEARFRAC(B1290,B1291,1)+D1291+E1291,"")</f>
        <v/>
      </c>
      <c r="G1291" s="33" t="str">
        <f ca="1">IF(E1291&lt;&gt;"",F1290*((1+$H$11)^YEARFRAC(B1290,B1291,1)-(1+$H$11-$H$13)^YEARFRAC(B1290,B1291,1)),"")</f>
        <v/>
      </c>
      <c r="I1291" s="30" t="str">
        <f ca="1">IFERROR(IF(YEARFRAC($I$28,DATE(YEAR(I1290),MONTH(I1290)+1,1))&gt;$H$17,"",DATE(YEAR(I1290),MONTH(I1290)+1,1)),"")</f>
        <v/>
      </c>
      <c r="J1291" s="33" t="str">
        <f ca="1">IF(I1291&lt;&gt;"",(J1290-K1290)*(1+($H$12-$H$13)/12),"")</f>
        <v/>
      </c>
      <c r="K1291" s="33" t="str">
        <f ca="1">IF(J1291&lt;&gt;"",-PMT(($H$12-$H$13)/12,12*$H$17,$J$28,0,1),"")</f>
        <v/>
      </c>
      <c r="L1291" s="33" t="str">
        <f ca="1">IF(K1291&lt;&gt;"",J1291*$H$13/12,"")</f>
        <v/>
      </c>
    </row>
    <row r="1292" spans="2:12" x14ac:dyDescent="0.3">
      <c r="B1292" s="30" t="str">
        <f ca="1">IFERROR(IF(YEARFRAC($B$28,IF(DATE(YEAR(B1291),MONTH(B1291),15)&gt;B1291,DATE(YEAR(B1291),MONTH(B1291),15),DATE(YEAR(B1291),MONTH(B1291)+1,1)))&gt;$H$16,"",IF(DATE(YEAR(B1291),MONTH(B1291),15)&gt;B1291,DATE(YEAR(B1291),MONTH(B1291),15),DATE(YEAR(B1291),MONTH(B1291)+1,1))),"")</f>
        <v/>
      </c>
      <c r="C1292" s="33" t="str">
        <f ca="1">IF(B1292&lt;&gt;"",IF(AND(MONTH(B1292)=1,DAY(B1292)=1),C1291*(1+$H$10),C1291),"")</f>
        <v/>
      </c>
      <c r="D1292" s="33" t="str">
        <f ca="1">IF(C1292&lt;&gt;"",C1292*$H$8/24,"")</f>
        <v/>
      </c>
      <c r="E1292" s="33" t="str">
        <f ca="1">IF(D1292&lt;&gt;"",C1292*$H$9/24,"")</f>
        <v/>
      </c>
      <c r="F1292" s="33" t="str">
        <f ca="1">IF(E1292&lt;&gt;"",F1291*(1+$H$11-$H$13)^YEARFRAC(B1291,B1292,1)+D1292+E1292,"")</f>
        <v/>
      </c>
      <c r="G1292" s="33" t="str">
        <f ca="1">IF(E1292&lt;&gt;"",F1291*((1+$H$11)^YEARFRAC(B1291,B1292,1)-(1+$H$11-$H$13)^YEARFRAC(B1291,B1292,1)),"")</f>
        <v/>
      </c>
      <c r="I1292" s="30" t="str">
        <f ca="1">IFERROR(IF(YEARFRAC($I$28,DATE(YEAR(I1291),MONTH(I1291)+1,1))&gt;$H$17,"",DATE(YEAR(I1291),MONTH(I1291)+1,1)),"")</f>
        <v/>
      </c>
      <c r="J1292" s="33" t="str">
        <f ca="1">IF(I1292&lt;&gt;"",(J1291-K1291)*(1+($H$12-$H$13)/12),"")</f>
        <v/>
      </c>
      <c r="K1292" s="33" t="str">
        <f ca="1">IF(J1292&lt;&gt;"",-PMT(($H$12-$H$13)/12,12*$H$17,$J$28,0,1),"")</f>
        <v/>
      </c>
      <c r="L1292" s="33" t="str">
        <f ca="1">IF(K1292&lt;&gt;"",J1292*$H$13/12,"")</f>
        <v/>
      </c>
    </row>
    <row r="1293" spans="2:12" x14ac:dyDescent="0.3">
      <c r="B1293" s="30" t="str">
        <f ca="1">IFERROR(IF(YEARFRAC($B$28,IF(DATE(YEAR(B1292),MONTH(B1292),15)&gt;B1292,DATE(YEAR(B1292),MONTH(B1292),15),DATE(YEAR(B1292),MONTH(B1292)+1,1)))&gt;$H$16,"",IF(DATE(YEAR(B1292),MONTH(B1292),15)&gt;B1292,DATE(YEAR(B1292),MONTH(B1292),15),DATE(YEAR(B1292),MONTH(B1292)+1,1))),"")</f>
        <v/>
      </c>
      <c r="C1293" s="33" t="str">
        <f ca="1">IF(B1293&lt;&gt;"",IF(AND(MONTH(B1293)=1,DAY(B1293)=1),C1292*(1+$H$10),C1292),"")</f>
        <v/>
      </c>
      <c r="D1293" s="33" t="str">
        <f ca="1">IF(C1293&lt;&gt;"",C1293*$H$8/24,"")</f>
        <v/>
      </c>
      <c r="E1293" s="33" t="str">
        <f ca="1">IF(D1293&lt;&gt;"",C1293*$H$9/24,"")</f>
        <v/>
      </c>
      <c r="F1293" s="33" t="str">
        <f ca="1">IF(E1293&lt;&gt;"",F1292*(1+$H$11-$H$13)^YEARFRAC(B1292,B1293,1)+D1293+E1293,"")</f>
        <v/>
      </c>
      <c r="G1293" s="33" t="str">
        <f ca="1">IF(E1293&lt;&gt;"",F1292*((1+$H$11)^YEARFRAC(B1292,B1293,1)-(1+$H$11-$H$13)^YEARFRAC(B1292,B1293,1)),"")</f>
        <v/>
      </c>
      <c r="I1293" s="30" t="str">
        <f ca="1">IFERROR(IF(YEARFRAC($I$28,DATE(YEAR(I1292),MONTH(I1292)+1,1))&gt;$H$17,"",DATE(YEAR(I1292),MONTH(I1292)+1,1)),"")</f>
        <v/>
      </c>
      <c r="J1293" s="33" t="str">
        <f ca="1">IF(I1293&lt;&gt;"",(J1292-K1292)*(1+($H$12-$H$13)/12),"")</f>
        <v/>
      </c>
      <c r="K1293" s="33" t="str">
        <f ca="1">IF(J1293&lt;&gt;"",-PMT(($H$12-$H$13)/12,12*$H$17,$J$28,0,1),"")</f>
        <v/>
      </c>
      <c r="L1293" s="33" t="str">
        <f ca="1">IF(K1293&lt;&gt;"",J1293*$H$13/12,"")</f>
        <v/>
      </c>
    </row>
    <row r="1294" spans="2:12" x14ac:dyDescent="0.3">
      <c r="B1294" s="30" t="str">
        <f ca="1">IFERROR(IF(YEARFRAC($B$28,IF(DATE(YEAR(B1293),MONTH(B1293),15)&gt;B1293,DATE(YEAR(B1293),MONTH(B1293),15),DATE(YEAR(B1293),MONTH(B1293)+1,1)))&gt;$H$16,"",IF(DATE(YEAR(B1293),MONTH(B1293),15)&gt;B1293,DATE(YEAR(B1293),MONTH(B1293),15),DATE(YEAR(B1293),MONTH(B1293)+1,1))),"")</f>
        <v/>
      </c>
      <c r="C1294" s="33" t="str">
        <f ca="1">IF(B1294&lt;&gt;"",IF(AND(MONTH(B1294)=1,DAY(B1294)=1),C1293*(1+$H$10),C1293),"")</f>
        <v/>
      </c>
      <c r="D1294" s="33" t="str">
        <f ca="1">IF(C1294&lt;&gt;"",C1294*$H$8/24,"")</f>
        <v/>
      </c>
      <c r="E1294" s="33" t="str">
        <f ca="1">IF(D1294&lt;&gt;"",C1294*$H$9/24,"")</f>
        <v/>
      </c>
      <c r="F1294" s="33" t="str">
        <f ca="1">IF(E1294&lt;&gt;"",F1293*(1+$H$11-$H$13)^YEARFRAC(B1293,B1294,1)+D1294+E1294,"")</f>
        <v/>
      </c>
      <c r="G1294" s="33" t="str">
        <f ca="1">IF(E1294&lt;&gt;"",F1293*((1+$H$11)^YEARFRAC(B1293,B1294,1)-(1+$H$11-$H$13)^YEARFRAC(B1293,B1294,1)),"")</f>
        <v/>
      </c>
      <c r="I1294" s="30" t="str">
        <f ca="1">IFERROR(IF(YEARFRAC($I$28,DATE(YEAR(I1293),MONTH(I1293)+1,1))&gt;$H$17,"",DATE(YEAR(I1293),MONTH(I1293)+1,1)),"")</f>
        <v/>
      </c>
      <c r="J1294" s="33" t="str">
        <f ca="1">IF(I1294&lt;&gt;"",(J1293-K1293)*(1+($H$12-$H$13)/12),"")</f>
        <v/>
      </c>
      <c r="K1294" s="33" t="str">
        <f ca="1">IF(J1294&lt;&gt;"",-PMT(($H$12-$H$13)/12,12*$H$17,$J$28,0,1),"")</f>
        <v/>
      </c>
      <c r="L1294" s="33" t="str">
        <f ca="1">IF(K1294&lt;&gt;"",J1294*$H$13/12,"")</f>
        <v/>
      </c>
    </row>
    <row r="1295" spans="2:12" x14ac:dyDescent="0.3">
      <c r="B1295" s="30" t="str">
        <f ca="1">IFERROR(IF(YEARFRAC($B$28,IF(DATE(YEAR(B1294),MONTH(B1294),15)&gt;B1294,DATE(YEAR(B1294),MONTH(B1294),15),DATE(YEAR(B1294),MONTH(B1294)+1,1)))&gt;$H$16,"",IF(DATE(YEAR(B1294),MONTH(B1294),15)&gt;B1294,DATE(YEAR(B1294),MONTH(B1294),15),DATE(YEAR(B1294),MONTH(B1294)+1,1))),"")</f>
        <v/>
      </c>
      <c r="C1295" s="33" t="str">
        <f ca="1">IF(B1295&lt;&gt;"",IF(AND(MONTH(B1295)=1,DAY(B1295)=1),C1294*(1+$H$10),C1294),"")</f>
        <v/>
      </c>
      <c r="D1295" s="33" t="str">
        <f ca="1">IF(C1295&lt;&gt;"",C1295*$H$8/24,"")</f>
        <v/>
      </c>
      <c r="E1295" s="33" t="str">
        <f ca="1">IF(D1295&lt;&gt;"",C1295*$H$9/24,"")</f>
        <v/>
      </c>
      <c r="F1295" s="33" t="str">
        <f ca="1">IF(E1295&lt;&gt;"",F1294*(1+$H$11-$H$13)^YEARFRAC(B1294,B1295,1)+D1295+E1295,"")</f>
        <v/>
      </c>
      <c r="G1295" s="33" t="str">
        <f ca="1">IF(E1295&lt;&gt;"",F1294*((1+$H$11)^YEARFRAC(B1294,B1295,1)-(1+$H$11-$H$13)^YEARFRAC(B1294,B1295,1)),"")</f>
        <v/>
      </c>
      <c r="I1295" s="30" t="str">
        <f ca="1">IFERROR(IF(YEARFRAC($I$28,DATE(YEAR(I1294),MONTH(I1294)+1,1))&gt;$H$17,"",DATE(YEAR(I1294),MONTH(I1294)+1,1)),"")</f>
        <v/>
      </c>
      <c r="J1295" s="33" t="str">
        <f ca="1">IF(I1295&lt;&gt;"",(J1294-K1294)*(1+($H$12-$H$13)/12),"")</f>
        <v/>
      </c>
      <c r="K1295" s="33" t="str">
        <f ca="1">IF(J1295&lt;&gt;"",-PMT(($H$12-$H$13)/12,12*$H$17,$J$28,0,1),"")</f>
        <v/>
      </c>
      <c r="L1295" s="33" t="str">
        <f ca="1">IF(K1295&lt;&gt;"",J1295*$H$13/12,"")</f>
        <v/>
      </c>
    </row>
    <row r="1296" spans="2:12" x14ac:dyDescent="0.3">
      <c r="B1296" s="30" t="str">
        <f ca="1">IFERROR(IF(YEARFRAC($B$28,IF(DATE(YEAR(B1295),MONTH(B1295),15)&gt;B1295,DATE(YEAR(B1295),MONTH(B1295),15),DATE(YEAR(B1295),MONTH(B1295)+1,1)))&gt;$H$16,"",IF(DATE(YEAR(B1295),MONTH(B1295),15)&gt;B1295,DATE(YEAR(B1295),MONTH(B1295),15),DATE(YEAR(B1295),MONTH(B1295)+1,1))),"")</f>
        <v/>
      </c>
      <c r="C1296" s="33" t="str">
        <f ca="1">IF(B1296&lt;&gt;"",IF(AND(MONTH(B1296)=1,DAY(B1296)=1),C1295*(1+$H$10),C1295),"")</f>
        <v/>
      </c>
      <c r="D1296" s="33" t="str">
        <f ca="1">IF(C1296&lt;&gt;"",C1296*$H$8/24,"")</f>
        <v/>
      </c>
      <c r="E1296" s="33" t="str">
        <f ca="1">IF(D1296&lt;&gt;"",C1296*$H$9/24,"")</f>
        <v/>
      </c>
      <c r="F1296" s="33" t="str">
        <f ca="1">IF(E1296&lt;&gt;"",F1295*(1+$H$11-$H$13)^YEARFRAC(B1295,B1296,1)+D1296+E1296,"")</f>
        <v/>
      </c>
      <c r="G1296" s="33" t="str">
        <f ca="1">IF(E1296&lt;&gt;"",F1295*((1+$H$11)^YEARFRAC(B1295,B1296,1)-(1+$H$11-$H$13)^YEARFRAC(B1295,B1296,1)),"")</f>
        <v/>
      </c>
      <c r="I1296" s="30" t="str">
        <f ca="1">IFERROR(IF(YEARFRAC($I$28,DATE(YEAR(I1295),MONTH(I1295)+1,1))&gt;$H$17,"",DATE(YEAR(I1295),MONTH(I1295)+1,1)),"")</f>
        <v/>
      </c>
      <c r="J1296" s="33" t="str">
        <f ca="1">IF(I1296&lt;&gt;"",(J1295-K1295)*(1+($H$12-$H$13)/12),"")</f>
        <v/>
      </c>
      <c r="K1296" s="33" t="str">
        <f ca="1">IF(J1296&lt;&gt;"",-PMT(($H$12-$H$13)/12,12*$H$17,$J$28,0,1),"")</f>
        <v/>
      </c>
      <c r="L1296" s="33" t="str">
        <f ca="1">IF(K1296&lt;&gt;"",J1296*$H$13/12,"")</f>
        <v/>
      </c>
    </row>
    <row r="1297" spans="2:12" x14ac:dyDescent="0.3">
      <c r="B1297" s="30" t="str">
        <f ca="1">IFERROR(IF(YEARFRAC($B$28,IF(DATE(YEAR(B1296),MONTH(B1296),15)&gt;B1296,DATE(YEAR(B1296),MONTH(B1296),15),DATE(YEAR(B1296),MONTH(B1296)+1,1)))&gt;$H$16,"",IF(DATE(YEAR(B1296),MONTH(B1296),15)&gt;B1296,DATE(YEAR(B1296),MONTH(B1296),15),DATE(YEAR(B1296),MONTH(B1296)+1,1))),"")</f>
        <v/>
      </c>
      <c r="C1297" s="33" t="str">
        <f ca="1">IF(B1297&lt;&gt;"",IF(AND(MONTH(B1297)=1,DAY(B1297)=1),C1296*(1+$H$10),C1296),"")</f>
        <v/>
      </c>
      <c r="D1297" s="33" t="str">
        <f ca="1">IF(C1297&lt;&gt;"",C1297*$H$8/24,"")</f>
        <v/>
      </c>
      <c r="E1297" s="33" t="str">
        <f ca="1">IF(D1297&lt;&gt;"",C1297*$H$9/24,"")</f>
        <v/>
      </c>
      <c r="F1297" s="33" t="str">
        <f ca="1">IF(E1297&lt;&gt;"",F1296*(1+$H$11-$H$13)^YEARFRAC(B1296,B1297,1)+D1297+E1297,"")</f>
        <v/>
      </c>
      <c r="G1297" s="33" t="str">
        <f ca="1">IF(E1297&lt;&gt;"",F1296*((1+$H$11)^YEARFRAC(B1296,B1297,1)-(1+$H$11-$H$13)^YEARFRAC(B1296,B1297,1)),"")</f>
        <v/>
      </c>
      <c r="I1297" s="30" t="str">
        <f ca="1">IFERROR(IF(YEARFRAC($I$28,DATE(YEAR(I1296),MONTH(I1296)+1,1))&gt;$H$17,"",DATE(YEAR(I1296),MONTH(I1296)+1,1)),"")</f>
        <v/>
      </c>
      <c r="J1297" s="33" t="str">
        <f ca="1">IF(I1297&lt;&gt;"",(J1296-K1296)*(1+($H$12-$H$13)/12),"")</f>
        <v/>
      </c>
      <c r="K1297" s="33" t="str">
        <f ca="1">IF(J1297&lt;&gt;"",-PMT(($H$12-$H$13)/12,12*$H$17,$J$28,0,1),"")</f>
        <v/>
      </c>
      <c r="L1297" s="33" t="str">
        <f ca="1">IF(K1297&lt;&gt;"",J1297*$H$13/12,"")</f>
        <v/>
      </c>
    </row>
    <row r="1298" spans="2:12" x14ac:dyDescent="0.3">
      <c r="B1298" s="30" t="str">
        <f ca="1">IFERROR(IF(YEARFRAC($B$28,IF(DATE(YEAR(B1297),MONTH(B1297),15)&gt;B1297,DATE(YEAR(B1297),MONTH(B1297),15),DATE(YEAR(B1297),MONTH(B1297)+1,1)))&gt;$H$16,"",IF(DATE(YEAR(B1297),MONTH(B1297),15)&gt;B1297,DATE(YEAR(B1297),MONTH(B1297),15),DATE(YEAR(B1297),MONTH(B1297)+1,1))),"")</f>
        <v/>
      </c>
      <c r="C1298" s="33" t="str">
        <f ca="1">IF(B1298&lt;&gt;"",IF(AND(MONTH(B1298)=1,DAY(B1298)=1),C1297*(1+$H$10),C1297),"")</f>
        <v/>
      </c>
      <c r="D1298" s="33" t="str">
        <f ca="1">IF(C1298&lt;&gt;"",C1298*$H$8/24,"")</f>
        <v/>
      </c>
      <c r="E1298" s="33" t="str">
        <f ca="1">IF(D1298&lt;&gt;"",C1298*$H$9/24,"")</f>
        <v/>
      </c>
      <c r="F1298" s="33" t="str">
        <f ca="1">IF(E1298&lt;&gt;"",F1297*(1+$H$11-$H$13)^YEARFRAC(B1297,B1298,1)+D1298+E1298,"")</f>
        <v/>
      </c>
      <c r="G1298" s="33" t="str">
        <f ca="1">IF(E1298&lt;&gt;"",F1297*((1+$H$11)^YEARFRAC(B1297,B1298,1)-(1+$H$11-$H$13)^YEARFRAC(B1297,B1298,1)),"")</f>
        <v/>
      </c>
      <c r="I1298" s="30" t="str">
        <f ca="1">IFERROR(IF(YEARFRAC($I$28,DATE(YEAR(I1297),MONTH(I1297)+1,1))&gt;$H$17,"",DATE(YEAR(I1297),MONTH(I1297)+1,1)),"")</f>
        <v/>
      </c>
      <c r="J1298" s="33" t="str">
        <f ca="1">IF(I1298&lt;&gt;"",(J1297-K1297)*(1+($H$12-$H$13)/12),"")</f>
        <v/>
      </c>
      <c r="K1298" s="33" t="str">
        <f ca="1">IF(J1298&lt;&gt;"",-PMT(($H$12-$H$13)/12,12*$H$17,$J$28,0,1),"")</f>
        <v/>
      </c>
      <c r="L1298" s="33" t="str">
        <f ca="1">IF(K1298&lt;&gt;"",J1298*$H$13/12,"")</f>
        <v/>
      </c>
    </row>
    <row r="1299" spans="2:12" x14ac:dyDescent="0.3">
      <c r="B1299" s="30" t="str">
        <f ca="1">IFERROR(IF(YEARFRAC($B$28,IF(DATE(YEAR(B1298),MONTH(B1298),15)&gt;B1298,DATE(YEAR(B1298),MONTH(B1298),15),DATE(YEAR(B1298),MONTH(B1298)+1,1)))&gt;$H$16,"",IF(DATE(YEAR(B1298),MONTH(B1298),15)&gt;B1298,DATE(YEAR(B1298),MONTH(B1298),15),DATE(YEAR(B1298),MONTH(B1298)+1,1))),"")</f>
        <v/>
      </c>
      <c r="C1299" s="33" t="str">
        <f ca="1">IF(B1299&lt;&gt;"",IF(AND(MONTH(B1299)=1,DAY(B1299)=1),C1298*(1+$H$10),C1298),"")</f>
        <v/>
      </c>
      <c r="D1299" s="33" t="str">
        <f ca="1">IF(C1299&lt;&gt;"",C1299*$H$8/24,"")</f>
        <v/>
      </c>
      <c r="E1299" s="33" t="str">
        <f ca="1">IF(D1299&lt;&gt;"",C1299*$H$9/24,"")</f>
        <v/>
      </c>
      <c r="F1299" s="33" t="str">
        <f ca="1">IF(E1299&lt;&gt;"",F1298*(1+$H$11-$H$13)^YEARFRAC(B1298,B1299,1)+D1299+E1299,"")</f>
        <v/>
      </c>
      <c r="G1299" s="33" t="str">
        <f ca="1">IF(E1299&lt;&gt;"",F1298*((1+$H$11)^YEARFRAC(B1298,B1299,1)-(1+$H$11-$H$13)^YEARFRAC(B1298,B1299,1)),"")</f>
        <v/>
      </c>
      <c r="I1299" s="30" t="str">
        <f ca="1">IFERROR(IF(YEARFRAC($I$28,DATE(YEAR(I1298),MONTH(I1298)+1,1))&gt;$H$17,"",DATE(YEAR(I1298),MONTH(I1298)+1,1)),"")</f>
        <v/>
      </c>
      <c r="J1299" s="33" t="str">
        <f ca="1">IF(I1299&lt;&gt;"",(J1298-K1298)*(1+($H$12-$H$13)/12),"")</f>
        <v/>
      </c>
      <c r="K1299" s="33" t="str">
        <f ca="1">IF(J1299&lt;&gt;"",-PMT(($H$12-$H$13)/12,12*$H$17,$J$28,0,1),"")</f>
        <v/>
      </c>
      <c r="L1299" s="33" t="str">
        <f ca="1">IF(K1299&lt;&gt;"",J1299*$H$13/12,"")</f>
        <v/>
      </c>
    </row>
    <row r="1300" spans="2:12" x14ac:dyDescent="0.3">
      <c r="B1300" s="30" t="str">
        <f ca="1">IFERROR(IF(YEARFRAC($B$28,IF(DATE(YEAR(B1299),MONTH(B1299),15)&gt;B1299,DATE(YEAR(B1299),MONTH(B1299),15),DATE(YEAR(B1299),MONTH(B1299)+1,1)))&gt;$H$16,"",IF(DATE(YEAR(B1299),MONTH(B1299),15)&gt;B1299,DATE(YEAR(B1299),MONTH(B1299),15),DATE(YEAR(B1299),MONTH(B1299)+1,1))),"")</f>
        <v/>
      </c>
      <c r="C1300" s="33" t="str">
        <f ca="1">IF(B1300&lt;&gt;"",IF(AND(MONTH(B1300)=1,DAY(B1300)=1),C1299*(1+$H$10),C1299),"")</f>
        <v/>
      </c>
      <c r="D1300" s="33" t="str">
        <f ca="1">IF(C1300&lt;&gt;"",C1300*$H$8/24,"")</f>
        <v/>
      </c>
      <c r="E1300" s="33" t="str">
        <f ca="1">IF(D1300&lt;&gt;"",C1300*$H$9/24,"")</f>
        <v/>
      </c>
      <c r="F1300" s="33" t="str">
        <f ca="1">IF(E1300&lt;&gt;"",F1299*(1+$H$11-$H$13)^YEARFRAC(B1299,B1300,1)+D1300+E1300,"")</f>
        <v/>
      </c>
      <c r="G1300" s="33" t="str">
        <f ca="1">IF(E1300&lt;&gt;"",F1299*((1+$H$11)^YEARFRAC(B1299,B1300,1)-(1+$H$11-$H$13)^YEARFRAC(B1299,B1300,1)),"")</f>
        <v/>
      </c>
      <c r="I1300" s="30" t="str">
        <f ca="1">IFERROR(IF(YEARFRAC($I$28,DATE(YEAR(I1299),MONTH(I1299)+1,1))&gt;$H$17,"",DATE(YEAR(I1299),MONTH(I1299)+1,1)),"")</f>
        <v/>
      </c>
      <c r="J1300" s="33" t="str">
        <f ca="1">IF(I1300&lt;&gt;"",(J1299-K1299)*(1+($H$12-$H$13)/12),"")</f>
        <v/>
      </c>
      <c r="K1300" s="33" t="str">
        <f ca="1">IF(J1300&lt;&gt;"",-PMT(($H$12-$H$13)/12,12*$H$17,$J$28,0,1),"")</f>
        <v/>
      </c>
      <c r="L1300" s="33" t="str">
        <f ca="1">IF(K1300&lt;&gt;"",J1300*$H$13/12,"")</f>
        <v/>
      </c>
    </row>
    <row r="1301" spans="2:12" x14ac:dyDescent="0.3">
      <c r="B1301" s="30" t="str">
        <f ca="1">IFERROR(IF(YEARFRAC($B$28,IF(DATE(YEAR(B1300),MONTH(B1300),15)&gt;B1300,DATE(YEAR(B1300),MONTH(B1300),15),DATE(YEAR(B1300),MONTH(B1300)+1,1)))&gt;$H$16,"",IF(DATE(YEAR(B1300),MONTH(B1300),15)&gt;B1300,DATE(YEAR(B1300),MONTH(B1300),15),DATE(YEAR(B1300),MONTH(B1300)+1,1))),"")</f>
        <v/>
      </c>
      <c r="C1301" s="33" t="str">
        <f ca="1">IF(B1301&lt;&gt;"",IF(AND(MONTH(B1301)=1,DAY(B1301)=1),C1300*(1+$H$10),C1300),"")</f>
        <v/>
      </c>
      <c r="D1301" s="33" t="str">
        <f ca="1">IF(C1301&lt;&gt;"",C1301*$H$8/24,"")</f>
        <v/>
      </c>
      <c r="E1301" s="33" t="str">
        <f ca="1">IF(D1301&lt;&gt;"",C1301*$H$9/24,"")</f>
        <v/>
      </c>
      <c r="F1301" s="33" t="str">
        <f ca="1">IF(E1301&lt;&gt;"",F1300*(1+$H$11-$H$13)^YEARFRAC(B1300,B1301,1)+D1301+E1301,"")</f>
        <v/>
      </c>
      <c r="G1301" s="33" t="str">
        <f ca="1">IF(E1301&lt;&gt;"",F1300*((1+$H$11)^YEARFRAC(B1300,B1301,1)-(1+$H$11-$H$13)^YEARFRAC(B1300,B1301,1)),"")</f>
        <v/>
      </c>
      <c r="I1301" s="30" t="str">
        <f ca="1">IFERROR(IF(YEARFRAC($I$28,DATE(YEAR(I1300),MONTH(I1300)+1,1))&gt;$H$17,"",DATE(YEAR(I1300),MONTH(I1300)+1,1)),"")</f>
        <v/>
      </c>
      <c r="J1301" s="33" t="str">
        <f ca="1">IF(I1301&lt;&gt;"",(J1300-K1300)*(1+($H$12-$H$13)/12),"")</f>
        <v/>
      </c>
      <c r="K1301" s="33" t="str">
        <f ca="1">IF(J1301&lt;&gt;"",-PMT(($H$12-$H$13)/12,12*$H$17,$J$28,0,1),"")</f>
        <v/>
      </c>
      <c r="L1301" s="33" t="str">
        <f ca="1">IF(K1301&lt;&gt;"",J1301*$H$13/12,"")</f>
        <v/>
      </c>
    </row>
    <row r="1302" spans="2:12" x14ac:dyDescent="0.3">
      <c r="B1302" s="30" t="str">
        <f ca="1">IFERROR(IF(YEARFRAC($B$28,IF(DATE(YEAR(B1301),MONTH(B1301),15)&gt;B1301,DATE(YEAR(B1301),MONTH(B1301),15),DATE(YEAR(B1301),MONTH(B1301)+1,1)))&gt;$H$16,"",IF(DATE(YEAR(B1301),MONTH(B1301),15)&gt;B1301,DATE(YEAR(B1301),MONTH(B1301),15),DATE(YEAR(B1301),MONTH(B1301)+1,1))),"")</f>
        <v/>
      </c>
      <c r="C1302" s="33" t="str">
        <f ca="1">IF(B1302&lt;&gt;"",IF(AND(MONTH(B1302)=1,DAY(B1302)=1),C1301*(1+$H$10),C1301),"")</f>
        <v/>
      </c>
      <c r="D1302" s="33" t="str">
        <f ca="1">IF(C1302&lt;&gt;"",C1302*$H$8/24,"")</f>
        <v/>
      </c>
      <c r="E1302" s="33" t="str">
        <f ca="1">IF(D1302&lt;&gt;"",C1302*$H$9/24,"")</f>
        <v/>
      </c>
      <c r="F1302" s="33" t="str">
        <f ca="1">IF(E1302&lt;&gt;"",F1301*(1+$H$11-$H$13)^YEARFRAC(B1301,B1302,1)+D1302+E1302,"")</f>
        <v/>
      </c>
      <c r="G1302" s="33" t="str">
        <f ca="1">IF(E1302&lt;&gt;"",F1301*((1+$H$11)^YEARFRAC(B1301,B1302,1)-(1+$H$11-$H$13)^YEARFRAC(B1301,B1302,1)),"")</f>
        <v/>
      </c>
      <c r="I1302" s="30" t="str">
        <f ca="1">IFERROR(IF(YEARFRAC($I$28,DATE(YEAR(I1301),MONTH(I1301)+1,1))&gt;$H$17,"",DATE(YEAR(I1301),MONTH(I1301)+1,1)),"")</f>
        <v/>
      </c>
      <c r="J1302" s="33" t="str">
        <f ca="1">IF(I1302&lt;&gt;"",(J1301-K1301)*(1+($H$12-$H$13)/12),"")</f>
        <v/>
      </c>
      <c r="K1302" s="33" t="str">
        <f ca="1">IF(J1302&lt;&gt;"",-PMT(($H$12-$H$13)/12,12*$H$17,$J$28,0,1),"")</f>
        <v/>
      </c>
      <c r="L1302" s="33" t="str">
        <f ca="1">IF(K1302&lt;&gt;"",J1302*$H$13/12,"")</f>
        <v/>
      </c>
    </row>
    <row r="1303" spans="2:12" x14ac:dyDescent="0.3">
      <c r="B1303" s="30" t="str">
        <f ca="1">IFERROR(IF(YEARFRAC($B$28,IF(DATE(YEAR(B1302),MONTH(B1302),15)&gt;B1302,DATE(YEAR(B1302),MONTH(B1302),15),DATE(YEAR(B1302),MONTH(B1302)+1,1)))&gt;$H$16,"",IF(DATE(YEAR(B1302),MONTH(B1302),15)&gt;B1302,DATE(YEAR(B1302),MONTH(B1302),15),DATE(YEAR(B1302),MONTH(B1302)+1,1))),"")</f>
        <v/>
      </c>
      <c r="C1303" s="33" t="str">
        <f ca="1">IF(B1303&lt;&gt;"",IF(AND(MONTH(B1303)=1,DAY(B1303)=1),C1302*(1+$H$10),C1302),"")</f>
        <v/>
      </c>
      <c r="D1303" s="33" t="str">
        <f ca="1">IF(C1303&lt;&gt;"",C1303*$H$8/24,"")</f>
        <v/>
      </c>
      <c r="E1303" s="33" t="str">
        <f ca="1">IF(D1303&lt;&gt;"",C1303*$H$9/24,"")</f>
        <v/>
      </c>
      <c r="F1303" s="33" t="str">
        <f ca="1">IF(E1303&lt;&gt;"",F1302*(1+$H$11-$H$13)^YEARFRAC(B1302,B1303,1)+D1303+E1303,"")</f>
        <v/>
      </c>
      <c r="G1303" s="33" t="str">
        <f ca="1">IF(E1303&lt;&gt;"",F1302*((1+$H$11)^YEARFRAC(B1302,B1303,1)-(1+$H$11-$H$13)^YEARFRAC(B1302,B1303,1)),"")</f>
        <v/>
      </c>
      <c r="I1303" s="30" t="str">
        <f ca="1">IFERROR(IF(YEARFRAC($I$28,DATE(YEAR(I1302),MONTH(I1302)+1,1))&gt;$H$17,"",DATE(YEAR(I1302),MONTH(I1302)+1,1)),"")</f>
        <v/>
      </c>
      <c r="J1303" s="33" t="str">
        <f ca="1">IF(I1303&lt;&gt;"",(J1302-K1302)*(1+($H$12-$H$13)/12),"")</f>
        <v/>
      </c>
      <c r="K1303" s="33" t="str">
        <f ca="1">IF(J1303&lt;&gt;"",-PMT(($H$12-$H$13)/12,12*$H$17,$J$28,0,1),"")</f>
        <v/>
      </c>
      <c r="L1303" s="33" t="str">
        <f ca="1">IF(K1303&lt;&gt;"",J1303*$H$13/12,"")</f>
        <v/>
      </c>
    </row>
    <row r="1304" spans="2:12" x14ac:dyDescent="0.3">
      <c r="B1304" s="30" t="str">
        <f ca="1">IFERROR(IF(YEARFRAC($B$28,IF(DATE(YEAR(B1303),MONTH(B1303),15)&gt;B1303,DATE(YEAR(B1303),MONTH(B1303),15),DATE(YEAR(B1303),MONTH(B1303)+1,1)))&gt;$H$16,"",IF(DATE(YEAR(B1303),MONTH(B1303),15)&gt;B1303,DATE(YEAR(B1303),MONTH(B1303),15),DATE(YEAR(B1303),MONTH(B1303)+1,1))),"")</f>
        <v/>
      </c>
      <c r="C1304" s="33" t="str">
        <f ca="1">IF(B1304&lt;&gt;"",IF(AND(MONTH(B1304)=1,DAY(B1304)=1),C1303*(1+$H$10),C1303),"")</f>
        <v/>
      </c>
      <c r="D1304" s="33" t="str">
        <f ca="1">IF(C1304&lt;&gt;"",C1304*$H$8/24,"")</f>
        <v/>
      </c>
      <c r="E1304" s="33" t="str">
        <f ca="1">IF(D1304&lt;&gt;"",C1304*$H$9/24,"")</f>
        <v/>
      </c>
      <c r="F1304" s="33" t="str">
        <f ca="1">IF(E1304&lt;&gt;"",F1303*(1+$H$11-$H$13)^YEARFRAC(B1303,B1304,1)+D1304+E1304,"")</f>
        <v/>
      </c>
      <c r="G1304" s="33" t="str">
        <f ca="1">IF(E1304&lt;&gt;"",F1303*((1+$H$11)^YEARFRAC(B1303,B1304,1)-(1+$H$11-$H$13)^YEARFRAC(B1303,B1304,1)),"")</f>
        <v/>
      </c>
      <c r="I1304" s="30" t="str">
        <f ca="1">IFERROR(IF(YEARFRAC($I$28,DATE(YEAR(I1303),MONTH(I1303)+1,1))&gt;$H$17,"",DATE(YEAR(I1303),MONTH(I1303)+1,1)),"")</f>
        <v/>
      </c>
      <c r="J1304" s="33" t="str">
        <f ca="1">IF(I1304&lt;&gt;"",(J1303-K1303)*(1+($H$12-$H$13)/12),"")</f>
        <v/>
      </c>
      <c r="K1304" s="33" t="str">
        <f ca="1">IF(J1304&lt;&gt;"",-PMT(($H$12-$H$13)/12,12*$H$17,$J$28,0,1),"")</f>
        <v/>
      </c>
      <c r="L1304" s="33" t="str">
        <f ca="1">IF(K1304&lt;&gt;"",J1304*$H$13/12,"")</f>
        <v/>
      </c>
    </row>
    <row r="1305" spans="2:12" x14ac:dyDescent="0.3">
      <c r="B1305" s="30" t="str">
        <f ca="1">IFERROR(IF(YEARFRAC($B$28,IF(DATE(YEAR(B1304),MONTH(B1304),15)&gt;B1304,DATE(YEAR(B1304),MONTH(B1304),15),DATE(YEAR(B1304),MONTH(B1304)+1,1)))&gt;$H$16,"",IF(DATE(YEAR(B1304),MONTH(B1304),15)&gt;B1304,DATE(YEAR(B1304),MONTH(B1304),15),DATE(YEAR(B1304),MONTH(B1304)+1,1))),"")</f>
        <v/>
      </c>
      <c r="C1305" s="33" t="str">
        <f ca="1">IF(B1305&lt;&gt;"",IF(AND(MONTH(B1305)=1,DAY(B1305)=1),C1304*(1+$H$10),C1304),"")</f>
        <v/>
      </c>
      <c r="D1305" s="33" t="str">
        <f ca="1">IF(C1305&lt;&gt;"",C1305*$H$8/24,"")</f>
        <v/>
      </c>
      <c r="E1305" s="33" t="str">
        <f ca="1">IF(D1305&lt;&gt;"",C1305*$H$9/24,"")</f>
        <v/>
      </c>
      <c r="F1305" s="33" t="str">
        <f ca="1">IF(E1305&lt;&gt;"",F1304*(1+$H$11-$H$13)^YEARFRAC(B1304,B1305,1)+D1305+E1305,"")</f>
        <v/>
      </c>
      <c r="G1305" s="33" t="str">
        <f ca="1">IF(E1305&lt;&gt;"",F1304*((1+$H$11)^YEARFRAC(B1304,B1305,1)-(1+$H$11-$H$13)^YEARFRAC(B1304,B1305,1)),"")</f>
        <v/>
      </c>
      <c r="I1305" s="30" t="str">
        <f ca="1">IFERROR(IF(YEARFRAC($I$28,DATE(YEAR(I1304),MONTH(I1304)+1,1))&gt;$H$17,"",DATE(YEAR(I1304),MONTH(I1304)+1,1)),"")</f>
        <v/>
      </c>
      <c r="J1305" s="33" t="str">
        <f ca="1">IF(I1305&lt;&gt;"",(J1304-K1304)*(1+($H$12-$H$13)/12),"")</f>
        <v/>
      </c>
      <c r="K1305" s="33" t="str">
        <f ca="1">IF(J1305&lt;&gt;"",-PMT(($H$12-$H$13)/12,12*$H$17,$J$28,0,1),"")</f>
        <v/>
      </c>
      <c r="L1305" s="33" t="str">
        <f ca="1">IF(K1305&lt;&gt;"",J1305*$H$13/12,"")</f>
        <v/>
      </c>
    </row>
    <row r="1306" spans="2:12" x14ac:dyDescent="0.3">
      <c r="B1306" s="30" t="str">
        <f ca="1">IFERROR(IF(YEARFRAC($B$28,IF(DATE(YEAR(B1305),MONTH(B1305),15)&gt;B1305,DATE(YEAR(B1305),MONTH(B1305),15),DATE(YEAR(B1305),MONTH(B1305)+1,1)))&gt;$H$16,"",IF(DATE(YEAR(B1305),MONTH(B1305),15)&gt;B1305,DATE(YEAR(B1305),MONTH(B1305),15),DATE(YEAR(B1305),MONTH(B1305)+1,1))),"")</f>
        <v/>
      </c>
      <c r="C1306" s="33" t="str">
        <f ca="1">IF(B1306&lt;&gt;"",IF(AND(MONTH(B1306)=1,DAY(B1306)=1),C1305*(1+$H$10),C1305),"")</f>
        <v/>
      </c>
      <c r="D1306" s="33" t="str">
        <f ca="1">IF(C1306&lt;&gt;"",C1306*$H$8/24,"")</f>
        <v/>
      </c>
      <c r="E1306" s="33" t="str">
        <f ca="1">IF(D1306&lt;&gt;"",C1306*$H$9/24,"")</f>
        <v/>
      </c>
      <c r="F1306" s="33" t="str">
        <f ca="1">IF(E1306&lt;&gt;"",F1305*(1+$H$11-$H$13)^YEARFRAC(B1305,B1306,1)+D1306+E1306,"")</f>
        <v/>
      </c>
      <c r="G1306" s="33" t="str">
        <f ca="1">IF(E1306&lt;&gt;"",F1305*((1+$H$11)^YEARFRAC(B1305,B1306,1)-(1+$H$11-$H$13)^YEARFRAC(B1305,B1306,1)),"")</f>
        <v/>
      </c>
      <c r="I1306" s="30" t="str">
        <f ca="1">IFERROR(IF(YEARFRAC($I$28,DATE(YEAR(I1305),MONTH(I1305)+1,1))&gt;$H$17,"",DATE(YEAR(I1305),MONTH(I1305)+1,1)),"")</f>
        <v/>
      </c>
      <c r="J1306" s="33" t="str">
        <f ca="1">IF(I1306&lt;&gt;"",(J1305-K1305)*(1+($H$12-$H$13)/12),"")</f>
        <v/>
      </c>
      <c r="K1306" s="33" t="str">
        <f ca="1">IF(J1306&lt;&gt;"",-PMT(($H$12-$H$13)/12,12*$H$17,$J$28,0,1),"")</f>
        <v/>
      </c>
      <c r="L1306" s="33" t="str">
        <f ca="1">IF(K1306&lt;&gt;"",J1306*$H$13/12,"")</f>
        <v/>
      </c>
    </row>
    <row r="1307" spans="2:12" x14ac:dyDescent="0.3">
      <c r="B1307" s="30" t="str">
        <f ca="1">IFERROR(IF(YEARFRAC($B$28,IF(DATE(YEAR(B1306),MONTH(B1306),15)&gt;B1306,DATE(YEAR(B1306),MONTH(B1306),15),DATE(YEAR(B1306),MONTH(B1306)+1,1)))&gt;$H$16,"",IF(DATE(YEAR(B1306),MONTH(B1306),15)&gt;B1306,DATE(YEAR(B1306),MONTH(B1306),15),DATE(YEAR(B1306),MONTH(B1306)+1,1))),"")</f>
        <v/>
      </c>
      <c r="C1307" s="33" t="str">
        <f ca="1">IF(B1307&lt;&gt;"",IF(AND(MONTH(B1307)=1,DAY(B1307)=1),C1306*(1+$H$10),C1306),"")</f>
        <v/>
      </c>
      <c r="D1307" s="33" t="str">
        <f ca="1">IF(C1307&lt;&gt;"",C1307*$H$8/24,"")</f>
        <v/>
      </c>
      <c r="E1307" s="33" t="str">
        <f ca="1">IF(D1307&lt;&gt;"",C1307*$H$9/24,"")</f>
        <v/>
      </c>
      <c r="F1307" s="33" t="str">
        <f ca="1">IF(E1307&lt;&gt;"",F1306*(1+$H$11-$H$13)^YEARFRAC(B1306,B1307,1)+D1307+E1307,"")</f>
        <v/>
      </c>
      <c r="G1307" s="33" t="str">
        <f ca="1">IF(E1307&lt;&gt;"",F1306*((1+$H$11)^YEARFRAC(B1306,B1307,1)-(1+$H$11-$H$13)^YEARFRAC(B1306,B1307,1)),"")</f>
        <v/>
      </c>
      <c r="I1307" s="30" t="str">
        <f ca="1">IFERROR(IF(YEARFRAC($I$28,DATE(YEAR(I1306),MONTH(I1306)+1,1))&gt;$H$17,"",DATE(YEAR(I1306),MONTH(I1306)+1,1)),"")</f>
        <v/>
      </c>
      <c r="J1307" s="33" t="str">
        <f ca="1">IF(I1307&lt;&gt;"",(J1306-K1306)*(1+($H$12-$H$13)/12),"")</f>
        <v/>
      </c>
      <c r="K1307" s="33" t="str">
        <f ca="1">IF(J1307&lt;&gt;"",-PMT(($H$12-$H$13)/12,12*$H$17,$J$28,0,1),"")</f>
        <v/>
      </c>
      <c r="L1307" s="33" t="str">
        <f ca="1">IF(K1307&lt;&gt;"",J1307*$H$13/12,"")</f>
        <v/>
      </c>
    </row>
    <row r="1308" spans="2:12" x14ac:dyDescent="0.3">
      <c r="B1308" s="30" t="str">
        <f ca="1">IFERROR(IF(YEARFRAC($B$28,IF(DATE(YEAR(B1307),MONTH(B1307),15)&gt;B1307,DATE(YEAR(B1307),MONTH(B1307),15),DATE(YEAR(B1307),MONTH(B1307)+1,1)))&gt;$H$16,"",IF(DATE(YEAR(B1307),MONTH(B1307),15)&gt;B1307,DATE(YEAR(B1307),MONTH(B1307),15),DATE(YEAR(B1307),MONTH(B1307)+1,1))),"")</f>
        <v/>
      </c>
      <c r="C1308" s="33" t="str">
        <f ca="1">IF(B1308&lt;&gt;"",IF(AND(MONTH(B1308)=1,DAY(B1308)=1),C1307*(1+$H$10),C1307),"")</f>
        <v/>
      </c>
      <c r="D1308" s="33" t="str">
        <f ca="1">IF(C1308&lt;&gt;"",C1308*$H$8/24,"")</f>
        <v/>
      </c>
      <c r="E1308" s="33" t="str">
        <f ca="1">IF(D1308&lt;&gt;"",C1308*$H$9/24,"")</f>
        <v/>
      </c>
      <c r="F1308" s="33" t="str">
        <f ca="1">IF(E1308&lt;&gt;"",F1307*(1+$H$11-$H$13)^YEARFRAC(B1307,B1308,1)+D1308+E1308,"")</f>
        <v/>
      </c>
      <c r="G1308" s="33" t="str">
        <f ca="1">IF(E1308&lt;&gt;"",F1307*((1+$H$11)^YEARFRAC(B1307,B1308,1)-(1+$H$11-$H$13)^YEARFRAC(B1307,B1308,1)),"")</f>
        <v/>
      </c>
      <c r="I1308" s="30" t="str">
        <f ca="1">IFERROR(IF(YEARFRAC($I$28,DATE(YEAR(I1307),MONTH(I1307)+1,1))&gt;$H$17,"",DATE(YEAR(I1307),MONTH(I1307)+1,1)),"")</f>
        <v/>
      </c>
      <c r="J1308" s="33" t="str">
        <f ca="1">IF(I1308&lt;&gt;"",(J1307-K1307)*(1+($H$12-$H$13)/12),"")</f>
        <v/>
      </c>
      <c r="K1308" s="33" t="str">
        <f ca="1">IF(J1308&lt;&gt;"",-PMT(($H$12-$H$13)/12,12*$H$17,$J$28,0,1),"")</f>
        <v/>
      </c>
      <c r="L1308" s="33" t="str">
        <f ca="1">IF(K1308&lt;&gt;"",J1308*$H$13/12,"")</f>
        <v/>
      </c>
    </row>
    <row r="1309" spans="2:12" x14ac:dyDescent="0.3">
      <c r="B1309" s="30" t="str">
        <f ca="1">IFERROR(IF(YEARFRAC($B$28,IF(DATE(YEAR(B1308),MONTH(B1308),15)&gt;B1308,DATE(YEAR(B1308),MONTH(B1308),15),DATE(YEAR(B1308),MONTH(B1308)+1,1)))&gt;$H$16,"",IF(DATE(YEAR(B1308),MONTH(B1308),15)&gt;B1308,DATE(YEAR(B1308),MONTH(B1308),15),DATE(YEAR(B1308),MONTH(B1308)+1,1))),"")</f>
        <v/>
      </c>
      <c r="C1309" s="33" t="str">
        <f ca="1">IF(B1309&lt;&gt;"",IF(AND(MONTH(B1309)=1,DAY(B1309)=1),C1308*(1+$H$10),C1308),"")</f>
        <v/>
      </c>
      <c r="D1309" s="33" t="str">
        <f ca="1">IF(C1309&lt;&gt;"",C1309*$H$8/24,"")</f>
        <v/>
      </c>
      <c r="E1309" s="33" t="str">
        <f ca="1">IF(D1309&lt;&gt;"",C1309*$H$9/24,"")</f>
        <v/>
      </c>
      <c r="F1309" s="33" t="str">
        <f ca="1">IF(E1309&lt;&gt;"",F1308*(1+$H$11-$H$13)^YEARFRAC(B1308,B1309,1)+D1309+E1309,"")</f>
        <v/>
      </c>
      <c r="G1309" s="33" t="str">
        <f ca="1">IF(E1309&lt;&gt;"",F1308*((1+$H$11)^YEARFRAC(B1308,B1309,1)-(1+$H$11-$H$13)^YEARFRAC(B1308,B1309,1)),"")</f>
        <v/>
      </c>
      <c r="I1309" s="30" t="str">
        <f ca="1">IFERROR(IF(YEARFRAC($I$28,DATE(YEAR(I1308),MONTH(I1308)+1,1))&gt;$H$17,"",DATE(YEAR(I1308),MONTH(I1308)+1,1)),"")</f>
        <v/>
      </c>
      <c r="J1309" s="33" t="str">
        <f ca="1">IF(I1309&lt;&gt;"",(J1308-K1308)*(1+($H$12-$H$13)/12),"")</f>
        <v/>
      </c>
      <c r="K1309" s="33" t="str">
        <f ca="1">IF(J1309&lt;&gt;"",-PMT(($H$12-$H$13)/12,12*$H$17,$J$28,0,1),"")</f>
        <v/>
      </c>
      <c r="L1309" s="33" t="str">
        <f ca="1">IF(K1309&lt;&gt;"",J1309*$H$13/12,"")</f>
        <v/>
      </c>
    </row>
    <row r="1310" spans="2:12" x14ac:dyDescent="0.3">
      <c r="B1310" s="30" t="str">
        <f ca="1">IFERROR(IF(YEARFRAC($B$28,IF(DATE(YEAR(B1309),MONTH(B1309),15)&gt;B1309,DATE(YEAR(B1309),MONTH(B1309),15),DATE(YEAR(B1309),MONTH(B1309)+1,1)))&gt;$H$16,"",IF(DATE(YEAR(B1309),MONTH(B1309),15)&gt;B1309,DATE(YEAR(B1309),MONTH(B1309),15),DATE(YEAR(B1309),MONTH(B1309)+1,1))),"")</f>
        <v/>
      </c>
      <c r="C1310" s="33" t="str">
        <f ca="1">IF(B1310&lt;&gt;"",IF(AND(MONTH(B1310)=1,DAY(B1310)=1),C1309*(1+$H$10),C1309),"")</f>
        <v/>
      </c>
      <c r="D1310" s="33" t="str">
        <f ca="1">IF(C1310&lt;&gt;"",C1310*$H$8/24,"")</f>
        <v/>
      </c>
      <c r="E1310" s="33" t="str">
        <f ca="1">IF(D1310&lt;&gt;"",C1310*$H$9/24,"")</f>
        <v/>
      </c>
      <c r="F1310" s="33" t="str">
        <f ca="1">IF(E1310&lt;&gt;"",F1309*(1+$H$11-$H$13)^YEARFRAC(B1309,B1310,1)+D1310+E1310,"")</f>
        <v/>
      </c>
      <c r="G1310" s="33" t="str">
        <f ca="1">IF(E1310&lt;&gt;"",F1309*((1+$H$11)^YEARFRAC(B1309,B1310,1)-(1+$H$11-$H$13)^YEARFRAC(B1309,B1310,1)),"")</f>
        <v/>
      </c>
      <c r="I1310" s="30" t="str">
        <f ca="1">IFERROR(IF(YEARFRAC($I$28,DATE(YEAR(I1309),MONTH(I1309)+1,1))&gt;$H$17,"",DATE(YEAR(I1309),MONTH(I1309)+1,1)),"")</f>
        <v/>
      </c>
      <c r="J1310" s="33" t="str">
        <f ca="1">IF(I1310&lt;&gt;"",(J1309-K1309)*(1+($H$12-$H$13)/12),"")</f>
        <v/>
      </c>
      <c r="K1310" s="33" t="str">
        <f ca="1">IF(J1310&lt;&gt;"",-PMT(($H$12-$H$13)/12,12*$H$17,$J$28,0,1),"")</f>
        <v/>
      </c>
      <c r="L1310" s="33" t="str">
        <f ca="1">IF(K1310&lt;&gt;"",J1310*$H$13/12,"")</f>
        <v/>
      </c>
    </row>
    <row r="1311" spans="2:12" x14ac:dyDescent="0.3">
      <c r="B1311" s="30" t="str">
        <f ca="1">IFERROR(IF(YEARFRAC($B$28,IF(DATE(YEAR(B1310),MONTH(B1310),15)&gt;B1310,DATE(YEAR(B1310),MONTH(B1310),15),DATE(YEAR(B1310),MONTH(B1310)+1,1)))&gt;$H$16,"",IF(DATE(YEAR(B1310),MONTH(B1310),15)&gt;B1310,DATE(YEAR(B1310),MONTH(B1310),15),DATE(YEAR(B1310),MONTH(B1310)+1,1))),"")</f>
        <v/>
      </c>
      <c r="C1311" s="33" t="str">
        <f ca="1">IF(B1311&lt;&gt;"",IF(AND(MONTH(B1311)=1,DAY(B1311)=1),C1310*(1+$H$10),C1310),"")</f>
        <v/>
      </c>
      <c r="D1311" s="33" t="str">
        <f ca="1">IF(C1311&lt;&gt;"",C1311*$H$8/24,"")</f>
        <v/>
      </c>
      <c r="E1311" s="33" t="str">
        <f ca="1">IF(D1311&lt;&gt;"",C1311*$H$9/24,"")</f>
        <v/>
      </c>
      <c r="F1311" s="33" t="str">
        <f ca="1">IF(E1311&lt;&gt;"",F1310*(1+$H$11-$H$13)^YEARFRAC(B1310,B1311,1)+D1311+E1311,"")</f>
        <v/>
      </c>
      <c r="G1311" s="33" t="str">
        <f ca="1">IF(E1311&lt;&gt;"",F1310*((1+$H$11)^YEARFRAC(B1310,B1311,1)-(1+$H$11-$H$13)^YEARFRAC(B1310,B1311,1)),"")</f>
        <v/>
      </c>
      <c r="I1311" s="30" t="str">
        <f ca="1">IFERROR(IF(YEARFRAC($I$28,DATE(YEAR(I1310),MONTH(I1310)+1,1))&gt;$H$17,"",DATE(YEAR(I1310),MONTH(I1310)+1,1)),"")</f>
        <v/>
      </c>
      <c r="J1311" s="33" t="str">
        <f ca="1">IF(I1311&lt;&gt;"",(J1310-K1310)*(1+($H$12-$H$13)/12),"")</f>
        <v/>
      </c>
      <c r="K1311" s="33" t="str">
        <f ca="1">IF(J1311&lt;&gt;"",-PMT(($H$12-$H$13)/12,12*$H$17,$J$28,0,1),"")</f>
        <v/>
      </c>
      <c r="L1311" s="33" t="str">
        <f ca="1">IF(K1311&lt;&gt;"",J1311*$H$13/12,"")</f>
        <v/>
      </c>
    </row>
    <row r="1312" spans="2:12" x14ac:dyDescent="0.3">
      <c r="B1312" s="30" t="str">
        <f ca="1">IFERROR(IF(YEARFRAC($B$28,IF(DATE(YEAR(B1311),MONTH(B1311),15)&gt;B1311,DATE(YEAR(B1311),MONTH(B1311),15),DATE(YEAR(B1311),MONTH(B1311)+1,1)))&gt;$H$16,"",IF(DATE(YEAR(B1311),MONTH(B1311),15)&gt;B1311,DATE(YEAR(B1311),MONTH(B1311),15),DATE(YEAR(B1311),MONTH(B1311)+1,1))),"")</f>
        <v/>
      </c>
      <c r="C1312" s="33" t="str">
        <f ca="1">IF(B1312&lt;&gt;"",IF(AND(MONTH(B1312)=1,DAY(B1312)=1),C1311*(1+$H$10),C1311),"")</f>
        <v/>
      </c>
      <c r="D1312" s="33" t="str">
        <f ca="1">IF(C1312&lt;&gt;"",C1312*$H$8/24,"")</f>
        <v/>
      </c>
      <c r="E1312" s="33" t="str">
        <f ca="1">IF(D1312&lt;&gt;"",C1312*$H$9/24,"")</f>
        <v/>
      </c>
      <c r="F1312" s="33" t="str">
        <f ca="1">IF(E1312&lt;&gt;"",F1311*(1+$H$11-$H$13)^YEARFRAC(B1311,B1312,1)+D1312+E1312,"")</f>
        <v/>
      </c>
      <c r="G1312" s="33" t="str">
        <f ca="1">IF(E1312&lt;&gt;"",F1311*((1+$H$11)^YEARFRAC(B1311,B1312,1)-(1+$H$11-$H$13)^YEARFRAC(B1311,B1312,1)),"")</f>
        <v/>
      </c>
      <c r="I1312" s="30" t="str">
        <f ca="1">IFERROR(IF(YEARFRAC($I$28,DATE(YEAR(I1311),MONTH(I1311)+1,1))&gt;$H$17,"",DATE(YEAR(I1311),MONTH(I1311)+1,1)),"")</f>
        <v/>
      </c>
      <c r="J1312" s="33" t="str">
        <f ca="1">IF(I1312&lt;&gt;"",(J1311-K1311)*(1+($H$12-$H$13)/12),"")</f>
        <v/>
      </c>
      <c r="K1312" s="33" t="str">
        <f ca="1">IF(J1312&lt;&gt;"",-PMT(($H$12-$H$13)/12,12*$H$17,$J$28,0,1),"")</f>
        <v/>
      </c>
      <c r="L1312" s="33" t="str">
        <f ca="1">IF(K1312&lt;&gt;"",J1312*$H$13/12,"")</f>
        <v/>
      </c>
    </row>
    <row r="1313" spans="2:12" x14ac:dyDescent="0.3">
      <c r="B1313" s="30" t="str">
        <f ca="1">IFERROR(IF(YEARFRAC($B$28,IF(DATE(YEAR(B1312),MONTH(B1312),15)&gt;B1312,DATE(YEAR(B1312),MONTH(B1312),15),DATE(YEAR(B1312),MONTH(B1312)+1,1)))&gt;$H$16,"",IF(DATE(YEAR(B1312),MONTH(B1312),15)&gt;B1312,DATE(YEAR(B1312),MONTH(B1312),15),DATE(YEAR(B1312),MONTH(B1312)+1,1))),"")</f>
        <v/>
      </c>
      <c r="C1313" s="33" t="str">
        <f ca="1">IF(B1313&lt;&gt;"",IF(AND(MONTH(B1313)=1,DAY(B1313)=1),C1312*(1+$H$10),C1312),"")</f>
        <v/>
      </c>
      <c r="D1313" s="33" t="str">
        <f ca="1">IF(C1313&lt;&gt;"",C1313*$H$8/24,"")</f>
        <v/>
      </c>
      <c r="E1313" s="33" t="str">
        <f ca="1">IF(D1313&lt;&gt;"",C1313*$H$9/24,"")</f>
        <v/>
      </c>
      <c r="F1313" s="33" t="str">
        <f ca="1">IF(E1313&lt;&gt;"",F1312*(1+$H$11-$H$13)^YEARFRAC(B1312,B1313,1)+D1313+E1313,"")</f>
        <v/>
      </c>
      <c r="G1313" s="33" t="str">
        <f ca="1">IF(E1313&lt;&gt;"",F1312*((1+$H$11)^YEARFRAC(B1312,B1313,1)-(1+$H$11-$H$13)^YEARFRAC(B1312,B1313,1)),"")</f>
        <v/>
      </c>
      <c r="I1313" s="30" t="str">
        <f ca="1">IFERROR(IF(YEARFRAC($I$28,DATE(YEAR(I1312),MONTH(I1312)+1,1))&gt;$H$17,"",DATE(YEAR(I1312),MONTH(I1312)+1,1)),"")</f>
        <v/>
      </c>
      <c r="J1313" s="33" t="str">
        <f ca="1">IF(I1313&lt;&gt;"",(J1312-K1312)*(1+($H$12-$H$13)/12),"")</f>
        <v/>
      </c>
      <c r="K1313" s="33" t="str">
        <f ca="1">IF(J1313&lt;&gt;"",-PMT(($H$12-$H$13)/12,12*$H$17,$J$28,0,1),"")</f>
        <v/>
      </c>
      <c r="L1313" s="33" t="str">
        <f ca="1">IF(K1313&lt;&gt;"",J1313*$H$13/12,"")</f>
        <v/>
      </c>
    </row>
    <row r="1314" spans="2:12" x14ac:dyDescent="0.3">
      <c r="B1314" s="30" t="str">
        <f ca="1">IFERROR(IF(YEARFRAC($B$28,IF(DATE(YEAR(B1313),MONTH(B1313),15)&gt;B1313,DATE(YEAR(B1313),MONTH(B1313),15),DATE(YEAR(B1313),MONTH(B1313)+1,1)))&gt;$H$16,"",IF(DATE(YEAR(B1313),MONTH(B1313),15)&gt;B1313,DATE(YEAR(B1313),MONTH(B1313),15),DATE(YEAR(B1313),MONTH(B1313)+1,1))),"")</f>
        <v/>
      </c>
      <c r="C1314" s="33" t="str">
        <f ca="1">IF(B1314&lt;&gt;"",IF(AND(MONTH(B1314)=1,DAY(B1314)=1),C1313*(1+$H$10),C1313),"")</f>
        <v/>
      </c>
      <c r="D1314" s="33" t="str">
        <f ca="1">IF(C1314&lt;&gt;"",C1314*$H$8/24,"")</f>
        <v/>
      </c>
      <c r="E1314" s="33" t="str">
        <f ca="1">IF(D1314&lt;&gt;"",C1314*$H$9/24,"")</f>
        <v/>
      </c>
      <c r="F1314" s="33" t="str">
        <f ca="1">IF(E1314&lt;&gt;"",F1313*(1+$H$11-$H$13)^YEARFRAC(B1313,B1314,1)+D1314+E1314,"")</f>
        <v/>
      </c>
      <c r="G1314" s="33" t="str">
        <f ca="1">IF(E1314&lt;&gt;"",F1313*((1+$H$11)^YEARFRAC(B1313,B1314,1)-(1+$H$11-$H$13)^YEARFRAC(B1313,B1314,1)),"")</f>
        <v/>
      </c>
      <c r="I1314" s="30" t="str">
        <f ca="1">IFERROR(IF(YEARFRAC($I$28,DATE(YEAR(I1313),MONTH(I1313)+1,1))&gt;$H$17,"",DATE(YEAR(I1313),MONTH(I1313)+1,1)),"")</f>
        <v/>
      </c>
      <c r="J1314" s="33" t="str">
        <f ca="1">IF(I1314&lt;&gt;"",(J1313-K1313)*(1+($H$12-$H$13)/12),"")</f>
        <v/>
      </c>
      <c r="K1314" s="33" t="str">
        <f ca="1">IF(J1314&lt;&gt;"",-PMT(($H$12-$H$13)/12,12*$H$17,$J$28,0,1),"")</f>
        <v/>
      </c>
      <c r="L1314" s="33" t="str">
        <f ca="1">IF(K1314&lt;&gt;"",J1314*$H$13/12,"")</f>
        <v/>
      </c>
    </row>
    <row r="1315" spans="2:12" x14ac:dyDescent="0.3">
      <c r="B1315" s="30" t="str">
        <f ca="1">IFERROR(IF(YEARFRAC($B$28,IF(DATE(YEAR(B1314),MONTH(B1314),15)&gt;B1314,DATE(YEAR(B1314),MONTH(B1314),15),DATE(YEAR(B1314),MONTH(B1314)+1,1)))&gt;$H$16,"",IF(DATE(YEAR(B1314),MONTH(B1314),15)&gt;B1314,DATE(YEAR(B1314),MONTH(B1314),15),DATE(YEAR(B1314),MONTH(B1314)+1,1))),"")</f>
        <v/>
      </c>
      <c r="C1315" s="33" t="str">
        <f ca="1">IF(B1315&lt;&gt;"",IF(AND(MONTH(B1315)=1,DAY(B1315)=1),C1314*(1+$H$10),C1314),"")</f>
        <v/>
      </c>
      <c r="D1315" s="33" t="str">
        <f ca="1">IF(C1315&lt;&gt;"",C1315*$H$8/24,"")</f>
        <v/>
      </c>
      <c r="E1315" s="33" t="str">
        <f ca="1">IF(D1315&lt;&gt;"",C1315*$H$9/24,"")</f>
        <v/>
      </c>
      <c r="F1315" s="33" t="str">
        <f ca="1">IF(E1315&lt;&gt;"",F1314*(1+$H$11-$H$13)^YEARFRAC(B1314,B1315,1)+D1315+E1315,"")</f>
        <v/>
      </c>
      <c r="G1315" s="33" t="str">
        <f ca="1">IF(E1315&lt;&gt;"",F1314*((1+$H$11)^YEARFRAC(B1314,B1315,1)-(1+$H$11-$H$13)^YEARFRAC(B1314,B1315,1)),"")</f>
        <v/>
      </c>
      <c r="I1315" s="30" t="str">
        <f ca="1">IFERROR(IF(YEARFRAC($I$28,DATE(YEAR(I1314),MONTH(I1314)+1,1))&gt;$H$17,"",DATE(YEAR(I1314),MONTH(I1314)+1,1)),"")</f>
        <v/>
      </c>
      <c r="J1315" s="33" t="str">
        <f ca="1">IF(I1315&lt;&gt;"",(J1314-K1314)*(1+($H$12-$H$13)/12),"")</f>
        <v/>
      </c>
      <c r="K1315" s="33" t="str">
        <f ca="1">IF(J1315&lt;&gt;"",-PMT(($H$12-$H$13)/12,12*$H$17,$J$28,0,1),"")</f>
        <v/>
      </c>
      <c r="L1315" s="33" t="str">
        <f ca="1">IF(K1315&lt;&gt;"",J1315*$H$13/12,"")</f>
        <v/>
      </c>
    </row>
    <row r="1316" spans="2:12" x14ac:dyDescent="0.3">
      <c r="B1316" s="30" t="str">
        <f ca="1">IFERROR(IF(YEARFRAC($B$28,IF(DATE(YEAR(B1315),MONTH(B1315),15)&gt;B1315,DATE(YEAR(B1315),MONTH(B1315),15),DATE(YEAR(B1315),MONTH(B1315)+1,1)))&gt;$H$16,"",IF(DATE(YEAR(B1315),MONTH(B1315),15)&gt;B1315,DATE(YEAR(B1315),MONTH(B1315),15),DATE(YEAR(B1315),MONTH(B1315)+1,1))),"")</f>
        <v/>
      </c>
      <c r="C1316" s="33" t="str">
        <f ca="1">IF(B1316&lt;&gt;"",IF(AND(MONTH(B1316)=1,DAY(B1316)=1),C1315*(1+$H$10),C1315),"")</f>
        <v/>
      </c>
      <c r="D1316" s="33" t="str">
        <f ca="1">IF(C1316&lt;&gt;"",C1316*$H$8/24,"")</f>
        <v/>
      </c>
      <c r="E1316" s="33" t="str">
        <f ca="1">IF(D1316&lt;&gt;"",C1316*$H$9/24,"")</f>
        <v/>
      </c>
      <c r="F1316" s="33" t="str">
        <f ca="1">IF(E1316&lt;&gt;"",F1315*(1+$H$11-$H$13)^YEARFRAC(B1315,B1316,1)+D1316+E1316,"")</f>
        <v/>
      </c>
      <c r="G1316" s="33" t="str">
        <f ca="1">IF(E1316&lt;&gt;"",F1315*((1+$H$11)^YEARFRAC(B1315,B1316,1)-(1+$H$11-$H$13)^YEARFRAC(B1315,B1316,1)),"")</f>
        <v/>
      </c>
      <c r="I1316" s="30" t="str">
        <f ca="1">IFERROR(IF(YEARFRAC($I$28,DATE(YEAR(I1315),MONTH(I1315)+1,1))&gt;$H$17,"",DATE(YEAR(I1315),MONTH(I1315)+1,1)),"")</f>
        <v/>
      </c>
      <c r="J1316" s="33" t="str">
        <f ca="1">IF(I1316&lt;&gt;"",(J1315-K1315)*(1+($H$12-$H$13)/12),"")</f>
        <v/>
      </c>
      <c r="K1316" s="33" t="str">
        <f ca="1">IF(J1316&lt;&gt;"",-PMT(($H$12-$H$13)/12,12*$H$17,$J$28,0,1),"")</f>
        <v/>
      </c>
      <c r="L1316" s="33" t="str">
        <f ca="1">IF(K1316&lt;&gt;"",J1316*$H$13/12,"")</f>
        <v/>
      </c>
    </row>
    <row r="1317" spans="2:12" x14ac:dyDescent="0.3">
      <c r="B1317" s="30" t="str">
        <f ca="1">IFERROR(IF(YEARFRAC($B$28,IF(DATE(YEAR(B1316),MONTH(B1316),15)&gt;B1316,DATE(YEAR(B1316),MONTH(B1316),15),DATE(YEAR(B1316),MONTH(B1316)+1,1)))&gt;$H$16,"",IF(DATE(YEAR(B1316),MONTH(B1316),15)&gt;B1316,DATE(YEAR(B1316),MONTH(B1316),15),DATE(YEAR(B1316),MONTH(B1316)+1,1))),"")</f>
        <v/>
      </c>
      <c r="C1317" s="33" t="str">
        <f ca="1">IF(B1317&lt;&gt;"",IF(AND(MONTH(B1317)=1,DAY(B1317)=1),C1316*(1+$H$10),C1316),"")</f>
        <v/>
      </c>
      <c r="D1317" s="33" t="str">
        <f ca="1">IF(C1317&lt;&gt;"",C1317*$H$8/24,"")</f>
        <v/>
      </c>
      <c r="E1317" s="33" t="str">
        <f ca="1">IF(D1317&lt;&gt;"",C1317*$H$9/24,"")</f>
        <v/>
      </c>
      <c r="F1317" s="33" t="str">
        <f ca="1">IF(E1317&lt;&gt;"",F1316*(1+$H$11-$H$13)^YEARFRAC(B1316,B1317,1)+D1317+E1317,"")</f>
        <v/>
      </c>
      <c r="G1317" s="33" t="str">
        <f ca="1">IF(E1317&lt;&gt;"",F1316*((1+$H$11)^YEARFRAC(B1316,B1317,1)-(1+$H$11-$H$13)^YEARFRAC(B1316,B1317,1)),"")</f>
        <v/>
      </c>
      <c r="I1317" s="30" t="str">
        <f ca="1">IFERROR(IF(YEARFRAC($I$28,DATE(YEAR(I1316),MONTH(I1316)+1,1))&gt;$H$17,"",DATE(YEAR(I1316),MONTH(I1316)+1,1)),"")</f>
        <v/>
      </c>
      <c r="J1317" s="33" t="str">
        <f ca="1">IF(I1317&lt;&gt;"",(J1316-K1316)*(1+($H$12-$H$13)/12),"")</f>
        <v/>
      </c>
      <c r="K1317" s="33" t="str">
        <f ca="1">IF(J1317&lt;&gt;"",-PMT(($H$12-$H$13)/12,12*$H$17,$J$28,0,1),"")</f>
        <v/>
      </c>
      <c r="L1317" s="33" t="str">
        <f ca="1">IF(K1317&lt;&gt;"",J1317*$H$13/12,"")</f>
        <v/>
      </c>
    </row>
    <row r="1318" spans="2:12" x14ac:dyDescent="0.3">
      <c r="B1318" s="30" t="str">
        <f ca="1">IFERROR(IF(YEARFRAC($B$28,IF(DATE(YEAR(B1317),MONTH(B1317),15)&gt;B1317,DATE(YEAR(B1317),MONTH(B1317),15),DATE(YEAR(B1317),MONTH(B1317)+1,1)))&gt;$H$16,"",IF(DATE(YEAR(B1317),MONTH(B1317),15)&gt;B1317,DATE(YEAR(B1317),MONTH(B1317),15),DATE(YEAR(B1317),MONTH(B1317)+1,1))),"")</f>
        <v/>
      </c>
      <c r="C1318" s="33" t="str">
        <f ca="1">IF(B1318&lt;&gt;"",IF(AND(MONTH(B1318)=1,DAY(B1318)=1),C1317*(1+$H$10),C1317),"")</f>
        <v/>
      </c>
      <c r="D1318" s="33" t="str">
        <f ca="1">IF(C1318&lt;&gt;"",C1318*$H$8/24,"")</f>
        <v/>
      </c>
      <c r="E1318" s="33" t="str">
        <f ca="1">IF(D1318&lt;&gt;"",C1318*$H$9/24,"")</f>
        <v/>
      </c>
      <c r="F1318" s="33" t="str">
        <f ca="1">IF(E1318&lt;&gt;"",F1317*(1+$H$11-$H$13)^YEARFRAC(B1317,B1318,1)+D1318+E1318,"")</f>
        <v/>
      </c>
      <c r="G1318" s="33" t="str">
        <f ca="1">IF(E1318&lt;&gt;"",F1317*((1+$H$11)^YEARFRAC(B1317,B1318,1)-(1+$H$11-$H$13)^YEARFRAC(B1317,B1318,1)),"")</f>
        <v/>
      </c>
      <c r="I1318" s="30" t="str">
        <f ca="1">IFERROR(IF(YEARFRAC($I$28,DATE(YEAR(I1317),MONTH(I1317)+1,1))&gt;$H$17,"",DATE(YEAR(I1317),MONTH(I1317)+1,1)),"")</f>
        <v/>
      </c>
      <c r="J1318" s="33" t="str">
        <f ca="1">IF(I1318&lt;&gt;"",(J1317-K1317)*(1+($H$12-$H$13)/12),"")</f>
        <v/>
      </c>
      <c r="K1318" s="33" t="str">
        <f ca="1">IF(J1318&lt;&gt;"",-PMT(($H$12-$H$13)/12,12*$H$17,$J$28,0,1),"")</f>
        <v/>
      </c>
      <c r="L1318" s="33" t="str">
        <f ca="1">IF(K1318&lt;&gt;"",J1318*$H$13/12,"")</f>
        <v/>
      </c>
    </row>
    <row r="1319" spans="2:12" x14ac:dyDescent="0.3">
      <c r="B1319" s="30" t="str">
        <f ca="1">IFERROR(IF(YEARFRAC($B$28,IF(DATE(YEAR(B1318),MONTH(B1318),15)&gt;B1318,DATE(YEAR(B1318),MONTH(B1318),15),DATE(YEAR(B1318),MONTH(B1318)+1,1)))&gt;$H$16,"",IF(DATE(YEAR(B1318),MONTH(B1318),15)&gt;B1318,DATE(YEAR(B1318),MONTH(B1318),15),DATE(YEAR(B1318),MONTH(B1318)+1,1))),"")</f>
        <v/>
      </c>
      <c r="C1319" s="33" t="str">
        <f ca="1">IF(B1319&lt;&gt;"",IF(AND(MONTH(B1319)=1,DAY(B1319)=1),C1318*(1+$H$10),C1318),"")</f>
        <v/>
      </c>
      <c r="D1319" s="33" t="str">
        <f ca="1">IF(C1319&lt;&gt;"",C1319*$H$8/24,"")</f>
        <v/>
      </c>
      <c r="E1319" s="33" t="str">
        <f ca="1">IF(D1319&lt;&gt;"",C1319*$H$9/24,"")</f>
        <v/>
      </c>
      <c r="F1319" s="33" t="str">
        <f ca="1">IF(E1319&lt;&gt;"",F1318*(1+$H$11-$H$13)^YEARFRAC(B1318,B1319,1)+D1319+E1319,"")</f>
        <v/>
      </c>
      <c r="G1319" s="33" t="str">
        <f ca="1">IF(E1319&lt;&gt;"",F1318*((1+$H$11)^YEARFRAC(B1318,B1319,1)-(1+$H$11-$H$13)^YEARFRAC(B1318,B1319,1)),"")</f>
        <v/>
      </c>
      <c r="I1319" s="30" t="str">
        <f ca="1">IFERROR(IF(YEARFRAC($I$28,DATE(YEAR(I1318),MONTH(I1318)+1,1))&gt;$H$17,"",DATE(YEAR(I1318),MONTH(I1318)+1,1)),"")</f>
        <v/>
      </c>
      <c r="J1319" s="33" t="str">
        <f ca="1">IF(I1319&lt;&gt;"",(J1318-K1318)*(1+($H$12-$H$13)/12),"")</f>
        <v/>
      </c>
      <c r="K1319" s="33" t="str">
        <f ca="1">IF(J1319&lt;&gt;"",-PMT(($H$12-$H$13)/12,12*$H$17,$J$28,0,1),"")</f>
        <v/>
      </c>
      <c r="L1319" s="33" t="str">
        <f ca="1">IF(K1319&lt;&gt;"",J1319*$H$13/12,"")</f>
        <v/>
      </c>
    </row>
    <row r="1320" spans="2:12" x14ac:dyDescent="0.3">
      <c r="B1320" s="30" t="str">
        <f ca="1">IFERROR(IF(YEARFRAC($B$28,IF(DATE(YEAR(B1319),MONTH(B1319),15)&gt;B1319,DATE(YEAR(B1319),MONTH(B1319),15),DATE(YEAR(B1319),MONTH(B1319)+1,1)))&gt;$H$16,"",IF(DATE(YEAR(B1319),MONTH(B1319),15)&gt;B1319,DATE(YEAR(B1319),MONTH(B1319),15),DATE(YEAR(B1319),MONTH(B1319)+1,1))),"")</f>
        <v/>
      </c>
      <c r="C1320" s="33" t="str">
        <f ca="1">IF(B1320&lt;&gt;"",IF(AND(MONTH(B1320)=1,DAY(B1320)=1),C1319*(1+$H$10),C1319),"")</f>
        <v/>
      </c>
      <c r="D1320" s="33" t="str">
        <f ca="1">IF(C1320&lt;&gt;"",C1320*$H$8/24,"")</f>
        <v/>
      </c>
      <c r="E1320" s="33" t="str">
        <f ca="1">IF(D1320&lt;&gt;"",C1320*$H$9/24,"")</f>
        <v/>
      </c>
      <c r="F1320" s="33" t="str">
        <f ca="1">IF(E1320&lt;&gt;"",F1319*(1+$H$11-$H$13)^YEARFRAC(B1319,B1320,1)+D1320+E1320,"")</f>
        <v/>
      </c>
      <c r="G1320" s="33" t="str">
        <f ca="1">IF(E1320&lt;&gt;"",F1319*((1+$H$11)^YEARFRAC(B1319,B1320,1)-(1+$H$11-$H$13)^YEARFRAC(B1319,B1320,1)),"")</f>
        <v/>
      </c>
      <c r="I1320" s="30" t="str">
        <f ca="1">IFERROR(IF(YEARFRAC($I$28,DATE(YEAR(I1319),MONTH(I1319)+1,1))&gt;$H$17,"",DATE(YEAR(I1319),MONTH(I1319)+1,1)),"")</f>
        <v/>
      </c>
      <c r="J1320" s="33" t="str">
        <f ca="1">IF(I1320&lt;&gt;"",(J1319-K1319)*(1+($H$12-$H$13)/12),"")</f>
        <v/>
      </c>
      <c r="K1320" s="33" t="str">
        <f ca="1">IF(J1320&lt;&gt;"",-PMT(($H$12-$H$13)/12,12*$H$17,$J$28,0,1),"")</f>
        <v/>
      </c>
      <c r="L1320" s="33" t="str">
        <f ca="1">IF(K1320&lt;&gt;"",J1320*$H$13/12,"")</f>
        <v/>
      </c>
    </row>
    <row r="1321" spans="2:12" x14ac:dyDescent="0.3">
      <c r="B1321" s="30" t="str">
        <f ca="1">IFERROR(IF(YEARFRAC($B$28,IF(DATE(YEAR(B1320),MONTH(B1320),15)&gt;B1320,DATE(YEAR(B1320),MONTH(B1320),15),DATE(YEAR(B1320),MONTH(B1320)+1,1)))&gt;$H$16,"",IF(DATE(YEAR(B1320),MONTH(B1320),15)&gt;B1320,DATE(YEAR(B1320),MONTH(B1320),15),DATE(YEAR(B1320),MONTH(B1320)+1,1))),"")</f>
        <v/>
      </c>
      <c r="C1321" s="33" t="str">
        <f ca="1">IF(B1321&lt;&gt;"",IF(AND(MONTH(B1321)=1,DAY(B1321)=1),C1320*(1+$H$10),C1320),"")</f>
        <v/>
      </c>
      <c r="D1321" s="33" t="str">
        <f ca="1">IF(C1321&lt;&gt;"",C1321*$H$8/24,"")</f>
        <v/>
      </c>
      <c r="E1321" s="33" t="str">
        <f ca="1">IF(D1321&lt;&gt;"",C1321*$H$9/24,"")</f>
        <v/>
      </c>
      <c r="F1321" s="33" t="str">
        <f ca="1">IF(E1321&lt;&gt;"",F1320*(1+$H$11-$H$13)^YEARFRAC(B1320,B1321,1)+D1321+E1321,"")</f>
        <v/>
      </c>
      <c r="G1321" s="33" t="str">
        <f ca="1">IF(E1321&lt;&gt;"",F1320*((1+$H$11)^YEARFRAC(B1320,B1321,1)-(1+$H$11-$H$13)^YEARFRAC(B1320,B1321,1)),"")</f>
        <v/>
      </c>
      <c r="I1321" s="30" t="str">
        <f ca="1">IFERROR(IF(YEARFRAC($I$28,DATE(YEAR(I1320),MONTH(I1320)+1,1))&gt;$H$17,"",DATE(YEAR(I1320),MONTH(I1320)+1,1)),"")</f>
        <v/>
      </c>
      <c r="J1321" s="33" t="str">
        <f ca="1">IF(I1321&lt;&gt;"",(J1320-K1320)*(1+($H$12-$H$13)/12),"")</f>
        <v/>
      </c>
      <c r="K1321" s="33" t="str">
        <f ca="1">IF(J1321&lt;&gt;"",-PMT(($H$12-$H$13)/12,12*$H$17,$J$28,0,1),"")</f>
        <v/>
      </c>
      <c r="L1321" s="33" t="str">
        <f ca="1">IF(K1321&lt;&gt;"",J1321*$H$13/12,"")</f>
        <v/>
      </c>
    </row>
    <row r="1322" spans="2:12" x14ac:dyDescent="0.3">
      <c r="B1322" s="30" t="str">
        <f ca="1">IFERROR(IF(YEARFRAC($B$28,IF(DATE(YEAR(B1321),MONTH(B1321),15)&gt;B1321,DATE(YEAR(B1321),MONTH(B1321),15),DATE(YEAR(B1321),MONTH(B1321)+1,1)))&gt;$H$16,"",IF(DATE(YEAR(B1321),MONTH(B1321),15)&gt;B1321,DATE(YEAR(B1321),MONTH(B1321),15),DATE(YEAR(B1321),MONTH(B1321)+1,1))),"")</f>
        <v/>
      </c>
      <c r="C1322" s="33" t="str">
        <f ca="1">IF(B1322&lt;&gt;"",IF(AND(MONTH(B1322)=1,DAY(B1322)=1),C1321*(1+$H$10),C1321),"")</f>
        <v/>
      </c>
      <c r="D1322" s="33" t="str">
        <f ca="1">IF(C1322&lt;&gt;"",C1322*$H$8/24,"")</f>
        <v/>
      </c>
      <c r="E1322" s="33" t="str">
        <f ca="1">IF(D1322&lt;&gt;"",C1322*$H$9/24,"")</f>
        <v/>
      </c>
      <c r="F1322" s="33" t="str">
        <f ca="1">IF(E1322&lt;&gt;"",F1321*(1+$H$11-$H$13)^YEARFRAC(B1321,B1322,1)+D1322+E1322,"")</f>
        <v/>
      </c>
      <c r="G1322" s="33" t="str">
        <f ca="1">IF(E1322&lt;&gt;"",F1321*((1+$H$11)^YEARFRAC(B1321,B1322,1)-(1+$H$11-$H$13)^YEARFRAC(B1321,B1322,1)),"")</f>
        <v/>
      </c>
      <c r="I1322" s="30" t="str">
        <f ca="1">IFERROR(IF(YEARFRAC($I$28,DATE(YEAR(I1321),MONTH(I1321)+1,1))&gt;$H$17,"",DATE(YEAR(I1321),MONTH(I1321)+1,1)),"")</f>
        <v/>
      </c>
      <c r="J1322" s="33" t="str">
        <f ca="1">IF(I1322&lt;&gt;"",(J1321-K1321)*(1+($H$12-$H$13)/12),"")</f>
        <v/>
      </c>
      <c r="K1322" s="33" t="str">
        <f ca="1">IF(J1322&lt;&gt;"",-PMT(($H$12-$H$13)/12,12*$H$17,$J$28,0,1),"")</f>
        <v/>
      </c>
      <c r="L1322" s="33" t="str">
        <f ca="1">IF(K1322&lt;&gt;"",J1322*$H$13/12,"")</f>
        <v/>
      </c>
    </row>
    <row r="1323" spans="2:12" x14ac:dyDescent="0.3">
      <c r="B1323" s="30" t="str">
        <f ca="1">IFERROR(IF(YEARFRAC($B$28,IF(DATE(YEAR(B1322),MONTH(B1322),15)&gt;B1322,DATE(YEAR(B1322),MONTH(B1322),15),DATE(YEAR(B1322),MONTH(B1322)+1,1)))&gt;$H$16,"",IF(DATE(YEAR(B1322),MONTH(B1322),15)&gt;B1322,DATE(YEAR(B1322),MONTH(B1322),15),DATE(YEAR(B1322),MONTH(B1322)+1,1))),"")</f>
        <v/>
      </c>
      <c r="C1323" s="33" t="str">
        <f ca="1">IF(B1323&lt;&gt;"",IF(AND(MONTH(B1323)=1,DAY(B1323)=1),C1322*(1+$H$10),C1322),"")</f>
        <v/>
      </c>
      <c r="D1323" s="33" t="str">
        <f ca="1">IF(C1323&lt;&gt;"",C1323*$H$8/24,"")</f>
        <v/>
      </c>
      <c r="E1323" s="33" t="str">
        <f ca="1">IF(D1323&lt;&gt;"",C1323*$H$9/24,"")</f>
        <v/>
      </c>
      <c r="F1323" s="33" t="str">
        <f ca="1">IF(E1323&lt;&gt;"",F1322*(1+$H$11-$H$13)^YEARFRAC(B1322,B1323,1)+D1323+E1323,"")</f>
        <v/>
      </c>
      <c r="G1323" s="33" t="str">
        <f ca="1">IF(E1323&lt;&gt;"",F1322*((1+$H$11)^YEARFRAC(B1322,B1323,1)-(1+$H$11-$H$13)^YEARFRAC(B1322,B1323,1)),"")</f>
        <v/>
      </c>
      <c r="I1323" s="30" t="str">
        <f ca="1">IFERROR(IF(YEARFRAC($I$28,DATE(YEAR(I1322),MONTH(I1322)+1,1))&gt;$H$17,"",DATE(YEAR(I1322),MONTH(I1322)+1,1)),"")</f>
        <v/>
      </c>
      <c r="J1323" s="33" t="str">
        <f ca="1">IF(I1323&lt;&gt;"",(J1322-K1322)*(1+($H$12-$H$13)/12),"")</f>
        <v/>
      </c>
      <c r="K1323" s="33" t="str">
        <f ca="1">IF(J1323&lt;&gt;"",-PMT(($H$12-$H$13)/12,12*$H$17,$J$28,0,1),"")</f>
        <v/>
      </c>
      <c r="L1323" s="33" t="str">
        <f ca="1">IF(K1323&lt;&gt;"",J1323*$H$13/12,"")</f>
        <v/>
      </c>
    </row>
    <row r="1324" spans="2:12" x14ac:dyDescent="0.3">
      <c r="B1324" s="30" t="str">
        <f ca="1">IFERROR(IF(YEARFRAC($B$28,IF(DATE(YEAR(B1323),MONTH(B1323),15)&gt;B1323,DATE(YEAR(B1323),MONTH(B1323),15),DATE(YEAR(B1323),MONTH(B1323)+1,1)))&gt;$H$16,"",IF(DATE(YEAR(B1323),MONTH(B1323),15)&gt;B1323,DATE(YEAR(B1323),MONTH(B1323),15),DATE(YEAR(B1323),MONTH(B1323)+1,1))),"")</f>
        <v/>
      </c>
      <c r="C1324" s="33" t="str">
        <f ca="1">IF(B1324&lt;&gt;"",IF(AND(MONTH(B1324)=1,DAY(B1324)=1),C1323*(1+$H$10),C1323),"")</f>
        <v/>
      </c>
      <c r="D1324" s="33" t="str">
        <f ca="1">IF(C1324&lt;&gt;"",C1324*$H$8/24,"")</f>
        <v/>
      </c>
      <c r="E1324" s="33" t="str">
        <f ca="1">IF(D1324&lt;&gt;"",C1324*$H$9/24,"")</f>
        <v/>
      </c>
      <c r="F1324" s="33" t="str">
        <f ca="1">IF(E1324&lt;&gt;"",F1323*(1+$H$11-$H$13)^YEARFRAC(B1323,B1324,1)+D1324+E1324,"")</f>
        <v/>
      </c>
      <c r="G1324" s="33" t="str">
        <f ca="1">IF(E1324&lt;&gt;"",F1323*((1+$H$11)^YEARFRAC(B1323,B1324,1)-(1+$H$11-$H$13)^YEARFRAC(B1323,B1324,1)),"")</f>
        <v/>
      </c>
      <c r="I1324" s="30" t="str">
        <f ca="1">IFERROR(IF(YEARFRAC($I$28,DATE(YEAR(I1323),MONTH(I1323)+1,1))&gt;$H$17,"",DATE(YEAR(I1323),MONTH(I1323)+1,1)),"")</f>
        <v/>
      </c>
      <c r="J1324" s="33" t="str">
        <f ca="1">IF(I1324&lt;&gt;"",(J1323-K1323)*(1+($H$12-$H$13)/12),"")</f>
        <v/>
      </c>
      <c r="K1324" s="33" t="str">
        <f ca="1">IF(J1324&lt;&gt;"",-PMT(($H$12-$H$13)/12,12*$H$17,$J$28,0,1),"")</f>
        <v/>
      </c>
      <c r="L1324" s="33" t="str">
        <f ca="1">IF(K1324&lt;&gt;"",J1324*$H$13/12,"")</f>
        <v/>
      </c>
    </row>
    <row r="1325" spans="2:12" x14ac:dyDescent="0.3">
      <c r="B1325" s="30" t="str">
        <f ca="1">IFERROR(IF(YEARFRAC($B$28,IF(DATE(YEAR(B1324),MONTH(B1324),15)&gt;B1324,DATE(YEAR(B1324),MONTH(B1324),15),DATE(YEAR(B1324),MONTH(B1324)+1,1)))&gt;$H$16,"",IF(DATE(YEAR(B1324),MONTH(B1324),15)&gt;B1324,DATE(YEAR(B1324),MONTH(B1324),15),DATE(YEAR(B1324),MONTH(B1324)+1,1))),"")</f>
        <v/>
      </c>
      <c r="C1325" s="33" t="str">
        <f ca="1">IF(B1325&lt;&gt;"",IF(AND(MONTH(B1325)=1,DAY(B1325)=1),C1324*(1+$H$10),C1324),"")</f>
        <v/>
      </c>
      <c r="D1325" s="33" t="str">
        <f ca="1">IF(C1325&lt;&gt;"",C1325*$H$8/24,"")</f>
        <v/>
      </c>
      <c r="E1325" s="33" t="str">
        <f ca="1">IF(D1325&lt;&gt;"",C1325*$H$9/24,"")</f>
        <v/>
      </c>
      <c r="F1325" s="33" t="str">
        <f ca="1">IF(E1325&lt;&gt;"",F1324*(1+$H$11-$H$13)^YEARFRAC(B1324,B1325,1)+D1325+E1325,"")</f>
        <v/>
      </c>
      <c r="G1325" s="33" t="str">
        <f ca="1">IF(E1325&lt;&gt;"",F1324*((1+$H$11)^YEARFRAC(B1324,B1325,1)-(1+$H$11-$H$13)^YEARFRAC(B1324,B1325,1)),"")</f>
        <v/>
      </c>
      <c r="I1325" s="30" t="str">
        <f ca="1">IFERROR(IF(YEARFRAC($I$28,DATE(YEAR(I1324),MONTH(I1324)+1,1))&gt;$H$17,"",DATE(YEAR(I1324),MONTH(I1324)+1,1)),"")</f>
        <v/>
      </c>
      <c r="J1325" s="33" t="str">
        <f ca="1">IF(I1325&lt;&gt;"",(J1324-K1324)*(1+($H$12-$H$13)/12),"")</f>
        <v/>
      </c>
      <c r="K1325" s="33" t="str">
        <f ca="1">IF(J1325&lt;&gt;"",-PMT(($H$12-$H$13)/12,12*$H$17,$J$28,0,1),"")</f>
        <v/>
      </c>
      <c r="L1325" s="33" t="str">
        <f ca="1">IF(K1325&lt;&gt;"",J1325*$H$13/12,"")</f>
        <v/>
      </c>
    </row>
    <row r="1326" spans="2:12" x14ac:dyDescent="0.3">
      <c r="B1326" s="30" t="str">
        <f ca="1">IFERROR(IF(YEARFRAC($B$28,IF(DATE(YEAR(B1325),MONTH(B1325),15)&gt;B1325,DATE(YEAR(B1325),MONTH(B1325),15),DATE(YEAR(B1325),MONTH(B1325)+1,1)))&gt;$H$16,"",IF(DATE(YEAR(B1325),MONTH(B1325),15)&gt;B1325,DATE(YEAR(B1325),MONTH(B1325),15),DATE(YEAR(B1325),MONTH(B1325)+1,1))),"")</f>
        <v/>
      </c>
      <c r="C1326" s="33" t="str">
        <f ca="1">IF(B1326&lt;&gt;"",IF(AND(MONTH(B1326)=1,DAY(B1326)=1),C1325*(1+$H$10),C1325),"")</f>
        <v/>
      </c>
      <c r="D1326" s="33" t="str">
        <f ca="1">IF(C1326&lt;&gt;"",C1326*$H$8/24,"")</f>
        <v/>
      </c>
      <c r="E1326" s="33" t="str">
        <f ca="1">IF(D1326&lt;&gt;"",C1326*$H$9/24,"")</f>
        <v/>
      </c>
      <c r="F1326" s="33" t="str">
        <f ca="1">IF(E1326&lt;&gt;"",F1325*(1+$H$11-$H$13)^YEARFRAC(B1325,B1326,1)+D1326+E1326,"")</f>
        <v/>
      </c>
      <c r="G1326" s="33" t="str">
        <f ca="1">IF(E1326&lt;&gt;"",F1325*((1+$H$11)^YEARFRAC(B1325,B1326,1)-(1+$H$11-$H$13)^YEARFRAC(B1325,B1326,1)),"")</f>
        <v/>
      </c>
      <c r="I1326" s="30" t="str">
        <f ca="1">IFERROR(IF(YEARFRAC($I$28,DATE(YEAR(I1325),MONTH(I1325)+1,1))&gt;$H$17,"",DATE(YEAR(I1325),MONTH(I1325)+1,1)),"")</f>
        <v/>
      </c>
      <c r="J1326" s="33" t="str">
        <f ca="1">IF(I1326&lt;&gt;"",(J1325-K1325)*(1+($H$12-$H$13)/12),"")</f>
        <v/>
      </c>
      <c r="K1326" s="33" t="str">
        <f ca="1">IF(J1326&lt;&gt;"",-PMT(($H$12-$H$13)/12,12*$H$17,$J$28,0,1),"")</f>
        <v/>
      </c>
      <c r="L1326" s="33" t="str">
        <f ca="1">IF(K1326&lt;&gt;"",J1326*$H$13/12,"")</f>
        <v/>
      </c>
    </row>
    <row r="1327" spans="2:12" x14ac:dyDescent="0.3">
      <c r="B1327" s="30" t="str">
        <f ca="1">IFERROR(IF(YEARFRAC($B$28,IF(DATE(YEAR(B1326),MONTH(B1326),15)&gt;B1326,DATE(YEAR(B1326),MONTH(B1326),15),DATE(YEAR(B1326),MONTH(B1326)+1,1)))&gt;$H$16,"",IF(DATE(YEAR(B1326),MONTH(B1326),15)&gt;B1326,DATE(YEAR(B1326),MONTH(B1326),15),DATE(YEAR(B1326),MONTH(B1326)+1,1))),"")</f>
        <v/>
      </c>
      <c r="C1327" s="33" t="str">
        <f ca="1">IF(B1327&lt;&gt;"",IF(AND(MONTH(B1327)=1,DAY(B1327)=1),C1326*(1+$H$10),C1326),"")</f>
        <v/>
      </c>
      <c r="D1327" s="33" t="str">
        <f ca="1">IF(C1327&lt;&gt;"",C1327*$H$8/24,"")</f>
        <v/>
      </c>
      <c r="E1327" s="33" t="str">
        <f ca="1">IF(D1327&lt;&gt;"",C1327*$H$9/24,"")</f>
        <v/>
      </c>
      <c r="F1327" s="33" t="str">
        <f ca="1">IF(E1327&lt;&gt;"",F1326*(1+$H$11-$H$13)^YEARFRAC(B1326,B1327,1)+D1327+E1327,"")</f>
        <v/>
      </c>
      <c r="G1327" s="33" t="str">
        <f ca="1">IF(E1327&lt;&gt;"",F1326*((1+$H$11)^YEARFRAC(B1326,B1327,1)-(1+$H$11-$H$13)^YEARFRAC(B1326,B1327,1)),"")</f>
        <v/>
      </c>
      <c r="I1327" s="30" t="str">
        <f ca="1">IFERROR(IF(YEARFRAC($I$28,DATE(YEAR(I1326),MONTH(I1326)+1,1))&gt;$H$17,"",DATE(YEAR(I1326),MONTH(I1326)+1,1)),"")</f>
        <v/>
      </c>
      <c r="J1327" s="33" t="str">
        <f ca="1">IF(I1327&lt;&gt;"",(J1326-K1326)*(1+($H$12-$H$13)/12),"")</f>
        <v/>
      </c>
      <c r="K1327" s="33" t="str">
        <f ca="1">IF(J1327&lt;&gt;"",-PMT(($H$12-$H$13)/12,12*$H$17,$J$28,0,1),"")</f>
        <v/>
      </c>
      <c r="L1327" s="33" t="str">
        <f ca="1">IF(K1327&lt;&gt;"",J1327*$H$13/12,"")</f>
        <v/>
      </c>
    </row>
    <row r="1328" spans="2:12" x14ac:dyDescent="0.3">
      <c r="B1328" s="30" t="str">
        <f ca="1">IFERROR(IF(YEARFRAC($B$28,IF(DATE(YEAR(B1327),MONTH(B1327),15)&gt;B1327,DATE(YEAR(B1327),MONTH(B1327),15),DATE(YEAR(B1327),MONTH(B1327)+1,1)))&gt;$H$16,"",IF(DATE(YEAR(B1327),MONTH(B1327),15)&gt;B1327,DATE(YEAR(B1327),MONTH(B1327),15),DATE(YEAR(B1327),MONTH(B1327)+1,1))),"")</f>
        <v/>
      </c>
      <c r="C1328" s="33" t="str">
        <f ca="1">IF(B1328&lt;&gt;"",IF(AND(MONTH(B1328)=1,DAY(B1328)=1),C1327*(1+$H$10),C1327),"")</f>
        <v/>
      </c>
      <c r="D1328" s="33" t="str">
        <f ca="1">IF(C1328&lt;&gt;"",C1328*$H$8/24,"")</f>
        <v/>
      </c>
      <c r="E1328" s="33" t="str">
        <f ca="1">IF(D1328&lt;&gt;"",C1328*$H$9/24,"")</f>
        <v/>
      </c>
      <c r="F1328" s="33" t="str">
        <f ca="1">IF(E1328&lt;&gt;"",F1327*(1+$H$11-$H$13)^YEARFRAC(B1327,B1328,1)+D1328+E1328,"")</f>
        <v/>
      </c>
      <c r="G1328" s="33" t="str">
        <f ca="1">IF(E1328&lt;&gt;"",F1327*((1+$H$11)^YEARFRAC(B1327,B1328,1)-(1+$H$11-$H$13)^YEARFRAC(B1327,B1328,1)),"")</f>
        <v/>
      </c>
      <c r="I1328" s="30" t="str">
        <f ca="1">IFERROR(IF(YEARFRAC($I$28,DATE(YEAR(I1327),MONTH(I1327)+1,1))&gt;$H$17,"",DATE(YEAR(I1327),MONTH(I1327)+1,1)),"")</f>
        <v/>
      </c>
      <c r="J1328" s="33" t="str">
        <f ca="1">IF(I1328&lt;&gt;"",(J1327-K1327)*(1+($H$12-$H$13)/12),"")</f>
        <v/>
      </c>
      <c r="K1328" s="33" t="str">
        <f ca="1">IF(J1328&lt;&gt;"",-PMT(($H$12-$H$13)/12,12*$H$17,$J$28,0,1),"")</f>
        <v/>
      </c>
      <c r="L1328" s="33" t="str">
        <f ca="1">IF(K1328&lt;&gt;"",J1328*$H$13/12,"")</f>
        <v/>
      </c>
    </row>
    <row r="1329" spans="2:12" x14ac:dyDescent="0.3">
      <c r="B1329" s="30" t="str">
        <f ca="1">IFERROR(IF(YEARFRAC($B$28,IF(DATE(YEAR(B1328),MONTH(B1328),15)&gt;B1328,DATE(YEAR(B1328),MONTH(B1328),15),DATE(YEAR(B1328),MONTH(B1328)+1,1)))&gt;$H$16,"",IF(DATE(YEAR(B1328),MONTH(B1328),15)&gt;B1328,DATE(YEAR(B1328),MONTH(B1328),15),DATE(YEAR(B1328),MONTH(B1328)+1,1))),"")</f>
        <v/>
      </c>
      <c r="C1329" s="33" t="str">
        <f ca="1">IF(B1329&lt;&gt;"",IF(AND(MONTH(B1329)=1,DAY(B1329)=1),C1328*(1+$H$10),C1328),"")</f>
        <v/>
      </c>
      <c r="D1329" s="33" t="str">
        <f ca="1">IF(C1329&lt;&gt;"",C1329*$H$8/24,"")</f>
        <v/>
      </c>
      <c r="E1329" s="33" t="str">
        <f ca="1">IF(D1329&lt;&gt;"",C1329*$H$9/24,"")</f>
        <v/>
      </c>
      <c r="F1329" s="33" t="str">
        <f ca="1">IF(E1329&lt;&gt;"",F1328*(1+$H$11-$H$13)^YEARFRAC(B1328,B1329,1)+D1329+E1329,"")</f>
        <v/>
      </c>
      <c r="G1329" s="33" t="str">
        <f ca="1">IF(E1329&lt;&gt;"",F1328*((1+$H$11)^YEARFRAC(B1328,B1329,1)-(1+$H$11-$H$13)^YEARFRAC(B1328,B1329,1)),"")</f>
        <v/>
      </c>
      <c r="I1329" s="30" t="str">
        <f ca="1">IFERROR(IF(YEARFRAC($I$28,DATE(YEAR(I1328),MONTH(I1328)+1,1))&gt;$H$17,"",DATE(YEAR(I1328),MONTH(I1328)+1,1)),"")</f>
        <v/>
      </c>
      <c r="J1329" s="33" t="str">
        <f ca="1">IF(I1329&lt;&gt;"",(J1328-K1328)*(1+($H$12-$H$13)/12),"")</f>
        <v/>
      </c>
      <c r="K1329" s="33" t="str">
        <f ca="1">IF(J1329&lt;&gt;"",-PMT(($H$12-$H$13)/12,12*$H$17,$J$28,0,1),"")</f>
        <v/>
      </c>
      <c r="L1329" s="33" t="str">
        <f ca="1">IF(K1329&lt;&gt;"",J1329*$H$13/12,"")</f>
        <v/>
      </c>
    </row>
    <row r="1330" spans="2:12" x14ac:dyDescent="0.3">
      <c r="B1330" s="30" t="str">
        <f ca="1">IFERROR(IF(YEARFRAC($B$28,IF(DATE(YEAR(B1329),MONTH(B1329),15)&gt;B1329,DATE(YEAR(B1329),MONTH(B1329),15),DATE(YEAR(B1329),MONTH(B1329)+1,1)))&gt;$H$16,"",IF(DATE(YEAR(B1329),MONTH(B1329),15)&gt;B1329,DATE(YEAR(B1329),MONTH(B1329),15),DATE(YEAR(B1329),MONTH(B1329)+1,1))),"")</f>
        <v/>
      </c>
      <c r="C1330" s="33" t="str">
        <f ca="1">IF(B1330&lt;&gt;"",IF(AND(MONTH(B1330)=1,DAY(B1330)=1),C1329*(1+$H$10),C1329),"")</f>
        <v/>
      </c>
      <c r="D1330" s="33" t="str">
        <f ca="1">IF(C1330&lt;&gt;"",C1330*$H$8/24,"")</f>
        <v/>
      </c>
      <c r="E1330" s="33" t="str">
        <f ca="1">IF(D1330&lt;&gt;"",C1330*$H$9/24,"")</f>
        <v/>
      </c>
      <c r="F1330" s="33" t="str">
        <f ca="1">IF(E1330&lt;&gt;"",F1329*(1+$H$11-$H$13)^YEARFRAC(B1329,B1330,1)+D1330+E1330,"")</f>
        <v/>
      </c>
      <c r="G1330" s="33" t="str">
        <f ca="1">IF(E1330&lt;&gt;"",F1329*((1+$H$11)^YEARFRAC(B1329,B1330,1)-(1+$H$11-$H$13)^YEARFRAC(B1329,B1330,1)),"")</f>
        <v/>
      </c>
      <c r="I1330" s="30" t="str">
        <f ca="1">IFERROR(IF(YEARFRAC($I$28,DATE(YEAR(I1329),MONTH(I1329)+1,1))&gt;$H$17,"",DATE(YEAR(I1329),MONTH(I1329)+1,1)),"")</f>
        <v/>
      </c>
      <c r="J1330" s="33" t="str">
        <f ca="1">IF(I1330&lt;&gt;"",(J1329-K1329)*(1+($H$12-$H$13)/12),"")</f>
        <v/>
      </c>
      <c r="K1330" s="33" t="str">
        <f ca="1">IF(J1330&lt;&gt;"",-PMT(($H$12-$H$13)/12,12*$H$17,$J$28,0,1),"")</f>
        <v/>
      </c>
      <c r="L1330" s="33" t="str">
        <f ca="1">IF(K1330&lt;&gt;"",J1330*$H$13/12,"")</f>
        <v/>
      </c>
    </row>
    <row r="1331" spans="2:12" x14ac:dyDescent="0.3">
      <c r="B1331" s="30" t="str">
        <f ca="1">IFERROR(IF(YEARFRAC($B$28,IF(DATE(YEAR(B1330),MONTH(B1330),15)&gt;B1330,DATE(YEAR(B1330),MONTH(B1330),15),DATE(YEAR(B1330),MONTH(B1330)+1,1)))&gt;$H$16,"",IF(DATE(YEAR(B1330),MONTH(B1330),15)&gt;B1330,DATE(YEAR(B1330),MONTH(B1330),15),DATE(YEAR(B1330),MONTH(B1330)+1,1))),"")</f>
        <v/>
      </c>
      <c r="C1331" s="33" t="str">
        <f ca="1">IF(B1331&lt;&gt;"",IF(AND(MONTH(B1331)=1,DAY(B1331)=1),C1330*(1+$H$10),C1330),"")</f>
        <v/>
      </c>
      <c r="D1331" s="33" t="str">
        <f ca="1">IF(C1331&lt;&gt;"",C1331*$H$8/24,"")</f>
        <v/>
      </c>
      <c r="E1331" s="33" t="str">
        <f ca="1">IF(D1331&lt;&gt;"",C1331*$H$9/24,"")</f>
        <v/>
      </c>
      <c r="F1331" s="33" t="str">
        <f ca="1">IF(E1331&lt;&gt;"",F1330*(1+$H$11-$H$13)^YEARFRAC(B1330,B1331,1)+D1331+E1331,"")</f>
        <v/>
      </c>
      <c r="G1331" s="33" t="str">
        <f ca="1">IF(E1331&lt;&gt;"",F1330*((1+$H$11)^YEARFRAC(B1330,B1331,1)-(1+$H$11-$H$13)^YEARFRAC(B1330,B1331,1)),"")</f>
        <v/>
      </c>
      <c r="I1331" s="30" t="str">
        <f ca="1">IFERROR(IF(YEARFRAC($I$28,DATE(YEAR(I1330),MONTH(I1330)+1,1))&gt;$H$17,"",DATE(YEAR(I1330),MONTH(I1330)+1,1)),"")</f>
        <v/>
      </c>
      <c r="J1331" s="33" t="str">
        <f ca="1">IF(I1331&lt;&gt;"",(J1330-K1330)*(1+($H$12-$H$13)/12),"")</f>
        <v/>
      </c>
      <c r="K1331" s="33" t="str">
        <f ca="1">IF(J1331&lt;&gt;"",-PMT(($H$12-$H$13)/12,12*$H$17,$J$28,0,1),"")</f>
        <v/>
      </c>
      <c r="L1331" s="33" t="str">
        <f ca="1">IF(K1331&lt;&gt;"",J1331*$H$13/12,"")</f>
        <v/>
      </c>
    </row>
    <row r="1332" spans="2:12" x14ac:dyDescent="0.3">
      <c r="B1332" s="30" t="str">
        <f ca="1">IFERROR(IF(YEARFRAC($B$28,IF(DATE(YEAR(B1331),MONTH(B1331),15)&gt;B1331,DATE(YEAR(B1331),MONTH(B1331),15),DATE(YEAR(B1331),MONTH(B1331)+1,1)))&gt;$H$16,"",IF(DATE(YEAR(B1331),MONTH(B1331),15)&gt;B1331,DATE(YEAR(B1331),MONTH(B1331),15),DATE(YEAR(B1331),MONTH(B1331)+1,1))),"")</f>
        <v/>
      </c>
      <c r="C1332" s="33" t="str">
        <f ca="1">IF(B1332&lt;&gt;"",IF(AND(MONTH(B1332)=1,DAY(B1332)=1),C1331*(1+$H$10),C1331),"")</f>
        <v/>
      </c>
      <c r="D1332" s="33" t="str">
        <f ca="1">IF(C1332&lt;&gt;"",C1332*$H$8/24,"")</f>
        <v/>
      </c>
      <c r="E1332" s="33" t="str">
        <f ca="1">IF(D1332&lt;&gt;"",C1332*$H$9/24,"")</f>
        <v/>
      </c>
      <c r="F1332" s="33" t="str">
        <f ca="1">IF(E1332&lt;&gt;"",F1331*(1+$H$11-$H$13)^YEARFRAC(B1331,B1332,1)+D1332+E1332,"")</f>
        <v/>
      </c>
      <c r="G1332" s="33" t="str">
        <f ca="1">IF(E1332&lt;&gt;"",F1331*((1+$H$11)^YEARFRAC(B1331,B1332,1)-(1+$H$11-$H$13)^YEARFRAC(B1331,B1332,1)),"")</f>
        <v/>
      </c>
      <c r="I1332" s="30" t="str">
        <f ca="1">IFERROR(IF(YEARFRAC($I$28,DATE(YEAR(I1331),MONTH(I1331)+1,1))&gt;$H$17,"",DATE(YEAR(I1331),MONTH(I1331)+1,1)),"")</f>
        <v/>
      </c>
      <c r="J1332" s="33" t="str">
        <f ca="1">IF(I1332&lt;&gt;"",(J1331-K1331)*(1+($H$12-$H$13)/12),"")</f>
        <v/>
      </c>
      <c r="K1332" s="33" t="str">
        <f ca="1">IF(J1332&lt;&gt;"",-PMT(($H$12-$H$13)/12,12*$H$17,$J$28,0,1),"")</f>
        <v/>
      </c>
      <c r="L1332" s="33" t="str">
        <f ca="1">IF(K1332&lt;&gt;"",J1332*$H$13/12,"")</f>
        <v/>
      </c>
    </row>
    <row r="1333" spans="2:12" x14ac:dyDescent="0.3">
      <c r="B1333" s="30" t="str">
        <f ca="1">IFERROR(IF(YEARFRAC($B$28,IF(DATE(YEAR(B1332),MONTH(B1332),15)&gt;B1332,DATE(YEAR(B1332),MONTH(B1332),15),DATE(YEAR(B1332),MONTH(B1332)+1,1)))&gt;$H$16,"",IF(DATE(YEAR(B1332),MONTH(B1332),15)&gt;B1332,DATE(YEAR(B1332),MONTH(B1332),15),DATE(YEAR(B1332),MONTH(B1332)+1,1))),"")</f>
        <v/>
      </c>
      <c r="C1333" s="33" t="str">
        <f ca="1">IF(B1333&lt;&gt;"",IF(AND(MONTH(B1333)=1,DAY(B1333)=1),C1332*(1+$H$10),C1332),"")</f>
        <v/>
      </c>
      <c r="D1333" s="33" t="str">
        <f ca="1">IF(C1333&lt;&gt;"",C1333*$H$8/24,"")</f>
        <v/>
      </c>
      <c r="E1333" s="33" t="str">
        <f ca="1">IF(D1333&lt;&gt;"",C1333*$H$9/24,"")</f>
        <v/>
      </c>
      <c r="F1333" s="33" t="str">
        <f ca="1">IF(E1333&lt;&gt;"",F1332*(1+$H$11-$H$13)^YEARFRAC(B1332,B1333,1)+D1333+E1333,"")</f>
        <v/>
      </c>
      <c r="G1333" s="33" t="str">
        <f ca="1">IF(E1333&lt;&gt;"",F1332*((1+$H$11)^YEARFRAC(B1332,B1333,1)-(1+$H$11-$H$13)^YEARFRAC(B1332,B1333,1)),"")</f>
        <v/>
      </c>
      <c r="I1333" s="30" t="str">
        <f ca="1">IFERROR(IF(YEARFRAC($I$28,DATE(YEAR(I1332),MONTH(I1332)+1,1))&gt;$H$17,"",DATE(YEAR(I1332),MONTH(I1332)+1,1)),"")</f>
        <v/>
      </c>
      <c r="J1333" s="33" t="str">
        <f ca="1">IF(I1333&lt;&gt;"",(J1332-K1332)*(1+($H$12-$H$13)/12),"")</f>
        <v/>
      </c>
      <c r="K1333" s="33" t="str">
        <f ca="1">IF(J1333&lt;&gt;"",-PMT(($H$12-$H$13)/12,12*$H$17,$J$28,0,1),"")</f>
        <v/>
      </c>
      <c r="L1333" s="33" t="str">
        <f ca="1">IF(K1333&lt;&gt;"",J1333*$H$13/12,"")</f>
        <v/>
      </c>
    </row>
    <row r="1334" spans="2:12" x14ac:dyDescent="0.3">
      <c r="B1334" s="30" t="str">
        <f ca="1">IFERROR(IF(YEARFRAC($B$28,IF(DATE(YEAR(B1333),MONTH(B1333),15)&gt;B1333,DATE(YEAR(B1333),MONTH(B1333),15),DATE(YEAR(B1333),MONTH(B1333)+1,1)))&gt;$H$16,"",IF(DATE(YEAR(B1333),MONTH(B1333),15)&gt;B1333,DATE(YEAR(B1333),MONTH(B1333),15),DATE(YEAR(B1333),MONTH(B1333)+1,1))),"")</f>
        <v/>
      </c>
      <c r="C1334" s="33" t="str">
        <f ca="1">IF(B1334&lt;&gt;"",IF(AND(MONTH(B1334)=1,DAY(B1334)=1),C1333*(1+$H$10),C1333),"")</f>
        <v/>
      </c>
      <c r="D1334" s="33" t="str">
        <f ca="1">IF(C1334&lt;&gt;"",C1334*$H$8/24,"")</f>
        <v/>
      </c>
      <c r="E1334" s="33" t="str">
        <f ca="1">IF(D1334&lt;&gt;"",C1334*$H$9/24,"")</f>
        <v/>
      </c>
      <c r="F1334" s="33" t="str">
        <f ca="1">IF(E1334&lt;&gt;"",F1333*(1+$H$11-$H$13)^YEARFRAC(B1333,B1334,1)+D1334+E1334,"")</f>
        <v/>
      </c>
      <c r="G1334" s="33" t="str">
        <f ca="1">IF(E1334&lt;&gt;"",F1333*((1+$H$11)^YEARFRAC(B1333,B1334,1)-(1+$H$11-$H$13)^YEARFRAC(B1333,B1334,1)),"")</f>
        <v/>
      </c>
      <c r="I1334" s="30" t="str">
        <f ca="1">IFERROR(IF(YEARFRAC($I$28,DATE(YEAR(I1333),MONTH(I1333)+1,1))&gt;$H$17,"",DATE(YEAR(I1333),MONTH(I1333)+1,1)),"")</f>
        <v/>
      </c>
      <c r="J1334" s="33" t="str">
        <f ca="1">IF(I1334&lt;&gt;"",(J1333-K1333)*(1+($H$12-$H$13)/12),"")</f>
        <v/>
      </c>
      <c r="K1334" s="33" t="str">
        <f ca="1">IF(J1334&lt;&gt;"",-PMT(($H$12-$H$13)/12,12*$H$17,$J$28,0,1),"")</f>
        <v/>
      </c>
      <c r="L1334" s="33" t="str">
        <f ca="1">IF(K1334&lt;&gt;"",J1334*$H$13/12,"")</f>
        <v/>
      </c>
    </row>
    <row r="1335" spans="2:12" x14ac:dyDescent="0.3">
      <c r="B1335" s="30" t="str">
        <f ca="1">IFERROR(IF(YEARFRAC($B$28,IF(DATE(YEAR(B1334),MONTH(B1334),15)&gt;B1334,DATE(YEAR(B1334),MONTH(B1334),15),DATE(YEAR(B1334),MONTH(B1334)+1,1)))&gt;$H$16,"",IF(DATE(YEAR(B1334),MONTH(B1334),15)&gt;B1334,DATE(YEAR(B1334),MONTH(B1334),15),DATE(YEAR(B1334),MONTH(B1334)+1,1))),"")</f>
        <v/>
      </c>
      <c r="C1335" s="33" t="str">
        <f ca="1">IF(B1335&lt;&gt;"",IF(AND(MONTH(B1335)=1,DAY(B1335)=1),C1334*(1+$H$10),C1334),"")</f>
        <v/>
      </c>
      <c r="D1335" s="33" t="str">
        <f ca="1">IF(C1335&lt;&gt;"",C1335*$H$8/24,"")</f>
        <v/>
      </c>
      <c r="E1335" s="33" t="str">
        <f ca="1">IF(D1335&lt;&gt;"",C1335*$H$9/24,"")</f>
        <v/>
      </c>
      <c r="F1335" s="33" t="str">
        <f ca="1">IF(E1335&lt;&gt;"",F1334*(1+$H$11-$H$13)^YEARFRAC(B1334,B1335,1)+D1335+E1335,"")</f>
        <v/>
      </c>
      <c r="G1335" s="33" t="str">
        <f ca="1">IF(E1335&lt;&gt;"",F1334*((1+$H$11)^YEARFRAC(B1334,B1335,1)-(1+$H$11-$H$13)^YEARFRAC(B1334,B1335,1)),"")</f>
        <v/>
      </c>
      <c r="I1335" s="30" t="str">
        <f ca="1">IFERROR(IF(YEARFRAC($I$28,DATE(YEAR(I1334),MONTH(I1334)+1,1))&gt;$H$17,"",DATE(YEAR(I1334),MONTH(I1334)+1,1)),"")</f>
        <v/>
      </c>
      <c r="J1335" s="33" t="str">
        <f ca="1">IF(I1335&lt;&gt;"",(J1334-K1334)*(1+($H$12-$H$13)/12),"")</f>
        <v/>
      </c>
      <c r="K1335" s="33" t="str">
        <f ca="1">IF(J1335&lt;&gt;"",-PMT(($H$12-$H$13)/12,12*$H$17,$J$28,0,1),"")</f>
        <v/>
      </c>
      <c r="L1335" s="33" t="str">
        <f ca="1">IF(K1335&lt;&gt;"",J1335*$H$13/12,"")</f>
        <v/>
      </c>
    </row>
    <row r="1336" spans="2:12" x14ac:dyDescent="0.3">
      <c r="B1336" s="30" t="str">
        <f ca="1">IFERROR(IF(YEARFRAC($B$28,IF(DATE(YEAR(B1335),MONTH(B1335),15)&gt;B1335,DATE(YEAR(B1335),MONTH(B1335),15),DATE(YEAR(B1335),MONTH(B1335)+1,1)))&gt;$H$16,"",IF(DATE(YEAR(B1335),MONTH(B1335),15)&gt;B1335,DATE(YEAR(B1335),MONTH(B1335),15),DATE(YEAR(B1335),MONTH(B1335)+1,1))),"")</f>
        <v/>
      </c>
      <c r="C1336" s="33" t="str">
        <f ca="1">IF(B1336&lt;&gt;"",IF(AND(MONTH(B1336)=1,DAY(B1336)=1),C1335*(1+$H$10),C1335),"")</f>
        <v/>
      </c>
      <c r="D1336" s="33" t="str">
        <f ca="1">IF(C1336&lt;&gt;"",C1336*$H$8/24,"")</f>
        <v/>
      </c>
      <c r="E1336" s="33" t="str">
        <f ca="1">IF(D1336&lt;&gt;"",C1336*$H$9/24,"")</f>
        <v/>
      </c>
      <c r="F1336" s="33" t="str">
        <f ca="1">IF(E1336&lt;&gt;"",F1335*(1+$H$11-$H$13)^YEARFRAC(B1335,B1336,1)+D1336+E1336,"")</f>
        <v/>
      </c>
      <c r="G1336" s="33" t="str">
        <f ca="1">IF(E1336&lt;&gt;"",F1335*((1+$H$11)^YEARFRAC(B1335,B1336,1)-(1+$H$11-$H$13)^YEARFRAC(B1335,B1336,1)),"")</f>
        <v/>
      </c>
      <c r="I1336" s="30" t="str">
        <f ca="1">IFERROR(IF(YEARFRAC($I$28,DATE(YEAR(I1335),MONTH(I1335)+1,1))&gt;$H$17,"",DATE(YEAR(I1335),MONTH(I1335)+1,1)),"")</f>
        <v/>
      </c>
      <c r="J1336" s="33" t="str">
        <f ca="1">IF(I1336&lt;&gt;"",(J1335-K1335)*(1+($H$12-$H$13)/12),"")</f>
        <v/>
      </c>
      <c r="K1336" s="33" t="str">
        <f ca="1">IF(J1336&lt;&gt;"",-PMT(($H$12-$H$13)/12,12*$H$17,$J$28,0,1),"")</f>
        <v/>
      </c>
      <c r="L1336" s="33" t="str">
        <f ca="1">IF(K1336&lt;&gt;"",J1336*$H$13/12,"")</f>
        <v/>
      </c>
    </row>
    <row r="1337" spans="2:12" x14ac:dyDescent="0.3">
      <c r="B1337" s="30" t="str">
        <f ca="1">IFERROR(IF(YEARFRAC($B$28,IF(DATE(YEAR(B1336),MONTH(B1336),15)&gt;B1336,DATE(YEAR(B1336),MONTH(B1336),15),DATE(YEAR(B1336),MONTH(B1336)+1,1)))&gt;$H$16,"",IF(DATE(YEAR(B1336),MONTH(B1336),15)&gt;B1336,DATE(YEAR(B1336),MONTH(B1336),15),DATE(YEAR(B1336),MONTH(B1336)+1,1))),"")</f>
        <v/>
      </c>
      <c r="C1337" s="33" t="str">
        <f ca="1">IF(B1337&lt;&gt;"",IF(AND(MONTH(B1337)=1,DAY(B1337)=1),C1336*(1+$H$10),C1336),"")</f>
        <v/>
      </c>
      <c r="D1337" s="33" t="str">
        <f ca="1">IF(C1337&lt;&gt;"",C1337*$H$8/24,"")</f>
        <v/>
      </c>
      <c r="E1337" s="33" t="str">
        <f ca="1">IF(D1337&lt;&gt;"",C1337*$H$9/24,"")</f>
        <v/>
      </c>
      <c r="F1337" s="33" t="str">
        <f ca="1">IF(E1337&lt;&gt;"",F1336*(1+$H$11-$H$13)^YEARFRAC(B1336,B1337,1)+D1337+E1337,"")</f>
        <v/>
      </c>
      <c r="G1337" s="33" t="str">
        <f ca="1">IF(E1337&lt;&gt;"",F1336*((1+$H$11)^YEARFRAC(B1336,B1337,1)-(1+$H$11-$H$13)^YEARFRAC(B1336,B1337,1)),"")</f>
        <v/>
      </c>
      <c r="I1337" s="30" t="str">
        <f ca="1">IFERROR(IF(YEARFRAC($I$28,DATE(YEAR(I1336),MONTH(I1336)+1,1))&gt;$H$17,"",DATE(YEAR(I1336),MONTH(I1336)+1,1)),"")</f>
        <v/>
      </c>
      <c r="J1337" s="33" t="str">
        <f ca="1">IF(I1337&lt;&gt;"",(J1336-K1336)*(1+($H$12-$H$13)/12),"")</f>
        <v/>
      </c>
      <c r="K1337" s="33" t="str">
        <f ca="1">IF(J1337&lt;&gt;"",-PMT(($H$12-$H$13)/12,12*$H$17,$J$28,0,1),"")</f>
        <v/>
      </c>
      <c r="L1337" s="33" t="str">
        <f ca="1">IF(K1337&lt;&gt;"",J1337*$H$13/12,"")</f>
        <v/>
      </c>
    </row>
    <row r="1338" spans="2:12" x14ac:dyDescent="0.3">
      <c r="B1338" s="30" t="str">
        <f ca="1">IFERROR(IF(YEARFRAC($B$28,IF(DATE(YEAR(B1337),MONTH(B1337),15)&gt;B1337,DATE(YEAR(B1337),MONTH(B1337),15),DATE(YEAR(B1337),MONTH(B1337)+1,1)))&gt;$H$16,"",IF(DATE(YEAR(B1337),MONTH(B1337),15)&gt;B1337,DATE(YEAR(B1337),MONTH(B1337),15),DATE(YEAR(B1337),MONTH(B1337)+1,1))),"")</f>
        <v/>
      </c>
      <c r="C1338" s="33" t="str">
        <f ca="1">IF(B1338&lt;&gt;"",IF(AND(MONTH(B1338)=1,DAY(B1338)=1),C1337*(1+$H$10),C1337),"")</f>
        <v/>
      </c>
      <c r="D1338" s="33" t="str">
        <f ca="1">IF(C1338&lt;&gt;"",C1338*$H$8/24,"")</f>
        <v/>
      </c>
      <c r="E1338" s="33" t="str">
        <f ca="1">IF(D1338&lt;&gt;"",C1338*$H$9/24,"")</f>
        <v/>
      </c>
      <c r="F1338" s="33" t="str">
        <f ca="1">IF(E1338&lt;&gt;"",F1337*(1+$H$11-$H$13)^YEARFRAC(B1337,B1338,1)+D1338+E1338,"")</f>
        <v/>
      </c>
      <c r="G1338" s="33" t="str">
        <f ca="1">IF(E1338&lt;&gt;"",F1337*((1+$H$11)^YEARFRAC(B1337,B1338,1)-(1+$H$11-$H$13)^YEARFRAC(B1337,B1338,1)),"")</f>
        <v/>
      </c>
      <c r="I1338" s="30" t="str">
        <f ca="1">IFERROR(IF(YEARFRAC($I$28,DATE(YEAR(I1337),MONTH(I1337)+1,1))&gt;$H$17,"",DATE(YEAR(I1337),MONTH(I1337)+1,1)),"")</f>
        <v/>
      </c>
      <c r="J1338" s="33" t="str">
        <f ca="1">IF(I1338&lt;&gt;"",(J1337-K1337)*(1+($H$12-$H$13)/12),"")</f>
        <v/>
      </c>
      <c r="K1338" s="33" t="str">
        <f ca="1">IF(J1338&lt;&gt;"",-PMT(($H$12-$H$13)/12,12*$H$17,$J$28,0,1),"")</f>
        <v/>
      </c>
      <c r="L1338" s="33" t="str">
        <f ca="1">IF(K1338&lt;&gt;"",J1338*$H$13/12,"")</f>
        <v/>
      </c>
    </row>
    <row r="1339" spans="2:12" x14ac:dyDescent="0.3">
      <c r="B1339" s="30" t="str">
        <f ca="1">IFERROR(IF(YEARFRAC($B$28,IF(DATE(YEAR(B1338),MONTH(B1338),15)&gt;B1338,DATE(YEAR(B1338),MONTH(B1338),15),DATE(YEAR(B1338),MONTH(B1338)+1,1)))&gt;$H$16,"",IF(DATE(YEAR(B1338),MONTH(B1338),15)&gt;B1338,DATE(YEAR(B1338),MONTH(B1338),15),DATE(YEAR(B1338),MONTH(B1338)+1,1))),"")</f>
        <v/>
      </c>
      <c r="C1339" s="33" t="str">
        <f ca="1">IF(B1339&lt;&gt;"",IF(AND(MONTH(B1339)=1,DAY(B1339)=1),C1338*(1+$H$10),C1338),"")</f>
        <v/>
      </c>
      <c r="D1339" s="33" t="str">
        <f ca="1">IF(C1339&lt;&gt;"",C1339*$H$8/24,"")</f>
        <v/>
      </c>
      <c r="E1339" s="33" t="str">
        <f ca="1">IF(D1339&lt;&gt;"",C1339*$H$9/24,"")</f>
        <v/>
      </c>
      <c r="F1339" s="33" t="str">
        <f ca="1">IF(E1339&lt;&gt;"",F1338*(1+$H$11-$H$13)^YEARFRAC(B1338,B1339,1)+D1339+E1339,"")</f>
        <v/>
      </c>
      <c r="G1339" s="33" t="str">
        <f ca="1">IF(E1339&lt;&gt;"",F1338*((1+$H$11)^YEARFRAC(B1338,B1339,1)-(1+$H$11-$H$13)^YEARFRAC(B1338,B1339,1)),"")</f>
        <v/>
      </c>
      <c r="I1339" s="30" t="str">
        <f ca="1">IFERROR(IF(YEARFRAC($I$28,DATE(YEAR(I1338),MONTH(I1338)+1,1))&gt;$H$17,"",DATE(YEAR(I1338),MONTH(I1338)+1,1)),"")</f>
        <v/>
      </c>
      <c r="J1339" s="33" t="str">
        <f ca="1">IF(I1339&lt;&gt;"",(J1338-K1338)*(1+($H$12-$H$13)/12),"")</f>
        <v/>
      </c>
      <c r="K1339" s="33" t="str">
        <f ca="1">IF(J1339&lt;&gt;"",-PMT(($H$12-$H$13)/12,12*$H$17,$J$28,0,1),"")</f>
        <v/>
      </c>
      <c r="L1339" s="33" t="str">
        <f ca="1">IF(K1339&lt;&gt;"",J1339*$H$13/12,"")</f>
        <v/>
      </c>
    </row>
    <row r="1340" spans="2:12" x14ac:dyDescent="0.3">
      <c r="B1340" s="30" t="str">
        <f ca="1">IFERROR(IF(YEARFRAC($B$28,IF(DATE(YEAR(B1339),MONTH(B1339),15)&gt;B1339,DATE(YEAR(B1339),MONTH(B1339),15),DATE(YEAR(B1339),MONTH(B1339)+1,1)))&gt;$H$16,"",IF(DATE(YEAR(B1339),MONTH(B1339),15)&gt;B1339,DATE(YEAR(B1339),MONTH(B1339),15),DATE(YEAR(B1339),MONTH(B1339)+1,1))),"")</f>
        <v/>
      </c>
      <c r="C1340" s="33" t="str">
        <f ca="1">IF(B1340&lt;&gt;"",IF(AND(MONTH(B1340)=1,DAY(B1340)=1),C1339*(1+$H$10),C1339),"")</f>
        <v/>
      </c>
      <c r="D1340" s="33" t="str">
        <f ca="1">IF(C1340&lt;&gt;"",C1340*$H$8/24,"")</f>
        <v/>
      </c>
      <c r="E1340" s="33" t="str">
        <f ca="1">IF(D1340&lt;&gt;"",C1340*$H$9/24,"")</f>
        <v/>
      </c>
      <c r="F1340" s="33" t="str">
        <f ca="1">IF(E1340&lt;&gt;"",F1339*(1+$H$11-$H$13)^YEARFRAC(B1339,B1340,1)+D1340+E1340,"")</f>
        <v/>
      </c>
      <c r="G1340" s="33" t="str">
        <f ca="1">IF(E1340&lt;&gt;"",F1339*((1+$H$11)^YEARFRAC(B1339,B1340,1)-(1+$H$11-$H$13)^YEARFRAC(B1339,B1340,1)),"")</f>
        <v/>
      </c>
      <c r="I1340" s="30" t="str">
        <f ca="1">IFERROR(IF(YEARFRAC($I$28,DATE(YEAR(I1339),MONTH(I1339)+1,1))&gt;$H$17,"",DATE(YEAR(I1339),MONTH(I1339)+1,1)),"")</f>
        <v/>
      </c>
      <c r="J1340" s="33" t="str">
        <f ca="1">IF(I1340&lt;&gt;"",(J1339-K1339)*(1+($H$12-$H$13)/12),"")</f>
        <v/>
      </c>
      <c r="K1340" s="33" t="str">
        <f ca="1">IF(J1340&lt;&gt;"",-PMT(($H$12-$H$13)/12,12*$H$17,$J$28,0,1),"")</f>
        <v/>
      </c>
      <c r="L1340" s="33" t="str">
        <f ca="1">IF(K1340&lt;&gt;"",J1340*$H$13/12,"")</f>
        <v/>
      </c>
    </row>
    <row r="1341" spans="2:12" x14ac:dyDescent="0.3">
      <c r="B1341" s="30" t="str">
        <f ca="1">IFERROR(IF(YEARFRAC($B$28,IF(DATE(YEAR(B1340),MONTH(B1340),15)&gt;B1340,DATE(YEAR(B1340),MONTH(B1340),15),DATE(YEAR(B1340),MONTH(B1340)+1,1)))&gt;$H$16,"",IF(DATE(YEAR(B1340),MONTH(B1340),15)&gt;B1340,DATE(YEAR(B1340),MONTH(B1340),15),DATE(YEAR(B1340),MONTH(B1340)+1,1))),"")</f>
        <v/>
      </c>
      <c r="C1341" s="33" t="str">
        <f ca="1">IF(B1341&lt;&gt;"",IF(AND(MONTH(B1341)=1,DAY(B1341)=1),C1340*(1+$H$10),C1340),"")</f>
        <v/>
      </c>
      <c r="D1341" s="33" t="str">
        <f ca="1">IF(C1341&lt;&gt;"",C1341*$H$8/24,"")</f>
        <v/>
      </c>
      <c r="E1341" s="33" t="str">
        <f ca="1">IF(D1341&lt;&gt;"",C1341*$H$9/24,"")</f>
        <v/>
      </c>
      <c r="F1341" s="33" t="str">
        <f ca="1">IF(E1341&lt;&gt;"",F1340*(1+$H$11-$H$13)^YEARFRAC(B1340,B1341,1)+D1341+E1341,"")</f>
        <v/>
      </c>
      <c r="G1341" s="33" t="str">
        <f ca="1">IF(E1341&lt;&gt;"",F1340*((1+$H$11)^YEARFRAC(B1340,B1341,1)-(1+$H$11-$H$13)^YEARFRAC(B1340,B1341,1)),"")</f>
        <v/>
      </c>
      <c r="I1341" s="30" t="str">
        <f ca="1">IFERROR(IF(YEARFRAC($I$28,DATE(YEAR(I1340),MONTH(I1340)+1,1))&gt;$H$17,"",DATE(YEAR(I1340),MONTH(I1340)+1,1)),"")</f>
        <v/>
      </c>
      <c r="J1341" s="33" t="str">
        <f ca="1">IF(I1341&lt;&gt;"",(J1340-K1340)*(1+($H$12-$H$13)/12),"")</f>
        <v/>
      </c>
      <c r="K1341" s="33" t="str">
        <f ca="1">IF(J1341&lt;&gt;"",-PMT(($H$12-$H$13)/12,12*$H$17,$J$28,0,1),"")</f>
        <v/>
      </c>
      <c r="L1341" s="33" t="str">
        <f ca="1">IF(K1341&lt;&gt;"",J1341*$H$13/12,"")</f>
        <v/>
      </c>
    </row>
    <row r="1342" spans="2:12" x14ac:dyDescent="0.3">
      <c r="B1342" s="30" t="str">
        <f ca="1">IFERROR(IF(YEARFRAC($B$28,IF(DATE(YEAR(B1341),MONTH(B1341),15)&gt;B1341,DATE(YEAR(B1341),MONTH(B1341),15),DATE(YEAR(B1341),MONTH(B1341)+1,1)))&gt;$H$16,"",IF(DATE(YEAR(B1341),MONTH(B1341),15)&gt;B1341,DATE(YEAR(B1341),MONTH(B1341),15),DATE(YEAR(B1341),MONTH(B1341)+1,1))),"")</f>
        <v/>
      </c>
      <c r="C1342" s="33" t="str">
        <f ca="1">IF(B1342&lt;&gt;"",IF(AND(MONTH(B1342)=1,DAY(B1342)=1),C1341*(1+$H$10),C1341),"")</f>
        <v/>
      </c>
      <c r="D1342" s="33" t="str">
        <f ca="1">IF(C1342&lt;&gt;"",C1342*$H$8/24,"")</f>
        <v/>
      </c>
      <c r="E1342" s="33" t="str">
        <f ca="1">IF(D1342&lt;&gt;"",C1342*$H$9/24,"")</f>
        <v/>
      </c>
      <c r="F1342" s="33" t="str">
        <f ca="1">IF(E1342&lt;&gt;"",F1341*(1+$H$11-$H$13)^YEARFRAC(B1341,B1342,1)+D1342+E1342,"")</f>
        <v/>
      </c>
      <c r="G1342" s="33" t="str">
        <f ca="1">IF(E1342&lt;&gt;"",F1341*((1+$H$11)^YEARFRAC(B1341,B1342,1)-(1+$H$11-$H$13)^YEARFRAC(B1341,B1342,1)),"")</f>
        <v/>
      </c>
      <c r="I1342" s="30" t="str">
        <f ca="1">IFERROR(IF(YEARFRAC($I$28,DATE(YEAR(I1341),MONTH(I1341)+1,1))&gt;$H$17,"",DATE(YEAR(I1341),MONTH(I1341)+1,1)),"")</f>
        <v/>
      </c>
      <c r="J1342" s="33" t="str">
        <f ca="1">IF(I1342&lt;&gt;"",(J1341-K1341)*(1+($H$12-$H$13)/12),"")</f>
        <v/>
      </c>
      <c r="K1342" s="33" t="str">
        <f ca="1">IF(J1342&lt;&gt;"",-PMT(($H$12-$H$13)/12,12*$H$17,$J$28,0,1),"")</f>
        <v/>
      </c>
      <c r="L1342" s="33" t="str">
        <f ca="1">IF(K1342&lt;&gt;"",J1342*$H$13/12,"")</f>
        <v/>
      </c>
    </row>
    <row r="1343" spans="2:12" x14ac:dyDescent="0.3">
      <c r="B1343" s="30" t="str">
        <f ca="1">IFERROR(IF(YEARFRAC($B$28,IF(DATE(YEAR(B1342),MONTH(B1342),15)&gt;B1342,DATE(YEAR(B1342),MONTH(B1342),15),DATE(YEAR(B1342),MONTH(B1342)+1,1)))&gt;$H$16,"",IF(DATE(YEAR(B1342),MONTH(B1342),15)&gt;B1342,DATE(YEAR(B1342),MONTH(B1342),15),DATE(YEAR(B1342),MONTH(B1342)+1,1))),"")</f>
        <v/>
      </c>
      <c r="C1343" s="33" t="str">
        <f ca="1">IF(B1343&lt;&gt;"",IF(AND(MONTH(B1343)=1,DAY(B1343)=1),C1342*(1+$H$10),C1342),"")</f>
        <v/>
      </c>
      <c r="D1343" s="33" t="str">
        <f ca="1">IF(C1343&lt;&gt;"",C1343*$H$8/24,"")</f>
        <v/>
      </c>
      <c r="E1343" s="33" t="str">
        <f ca="1">IF(D1343&lt;&gt;"",C1343*$H$9/24,"")</f>
        <v/>
      </c>
      <c r="F1343" s="33" t="str">
        <f ca="1">IF(E1343&lt;&gt;"",F1342*(1+$H$11-$H$13)^YEARFRAC(B1342,B1343,1)+D1343+E1343,"")</f>
        <v/>
      </c>
      <c r="G1343" s="33" t="str">
        <f ca="1">IF(E1343&lt;&gt;"",F1342*((1+$H$11)^YEARFRAC(B1342,B1343,1)-(1+$H$11-$H$13)^YEARFRAC(B1342,B1343,1)),"")</f>
        <v/>
      </c>
      <c r="I1343" s="30" t="str">
        <f ca="1">IFERROR(IF(YEARFRAC($I$28,DATE(YEAR(I1342),MONTH(I1342)+1,1))&gt;$H$17,"",DATE(YEAR(I1342),MONTH(I1342)+1,1)),"")</f>
        <v/>
      </c>
      <c r="J1343" s="33" t="str">
        <f ca="1">IF(I1343&lt;&gt;"",(J1342-K1342)*(1+($H$12-$H$13)/12),"")</f>
        <v/>
      </c>
      <c r="K1343" s="33" t="str">
        <f ca="1">IF(J1343&lt;&gt;"",-PMT(($H$12-$H$13)/12,12*$H$17,$J$28,0,1),"")</f>
        <v/>
      </c>
      <c r="L1343" s="33" t="str">
        <f ca="1">IF(K1343&lt;&gt;"",J1343*$H$13/12,"")</f>
        <v/>
      </c>
    </row>
    <row r="1344" spans="2:12" x14ac:dyDescent="0.3">
      <c r="B1344" s="30" t="str">
        <f ca="1">IFERROR(IF(YEARFRAC($B$28,IF(DATE(YEAR(B1343),MONTH(B1343),15)&gt;B1343,DATE(YEAR(B1343),MONTH(B1343),15),DATE(YEAR(B1343),MONTH(B1343)+1,1)))&gt;$H$16,"",IF(DATE(YEAR(B1343),MONTH(B1343),15)&gt;B1343,DATE(YEAR(B1343),MONTH(B1343),15),DATE(YEAR(B1343),MONTH(B1343)+1,1))),"")</f>
        <v/>
      </c>
      <c r="C1344" s="33" t="str">
        <f ca="1">IF(B1344&lt;&gt;"",IF(AND(MONTH(B1344)=1,DAY(B1344)=1),C1343*(1+$H$10),C1343),"")</f>
        <v/>
      </c>
      <c r="D1344" s="33" t="str">
        <f ca="1">IF(C1344&lt;&gt;"",C1344*$H$8/24,"")</f>
        <v/>
      </c>
      <c r="E1344" s="33" t="str">
        <f ca="1">IF(D1344&lt;&gt;"",C1344*$H$9/24,"")</f>
        <v/>
      </c>
      <c r="F1344" s="33" t="str">
        <f ca="1">IF(E1344&lt;&gt;"",F1343*(1+$H$11-$H$13)^YEARFRAC(B1343,B1344,1)+D1344+E1344,"")</f>
        <v/>
      </c>
      <c r="G1344" s="33" t="str">
        <f ca="1">IF(E1344&lt;&gt;"",F1343*((1+$H$11)^YEARFRAC(B1343,B1344,1)-(1+$H$11-$H$13)^YEARFRAC(B1343,B1344,1)),"")</f>
        <v/>
      </c>
      <c r="I1344" s="30" t="str">
        <f ca="1">IFERROR(IF(YEARFRAC($I$28,DATE(YEAR(I1343),MONTH(I1343)+1,1))&gt;$H$17,"",DATE(YEAR(I1343),MONTH(I1343)+1,1)),"")</f>
        <v/>
      </c>
      <c r="J1344" s="33" t="str">
        <f ca="1">IF(I1344&lt;&gt;"",(J1343-K1343)*(1+($H$12-$H$13)/12),"")</f>
        <v/>
      </c>
      <c r="K1344" s="33" t="str">
        <f ca="1">IF(J1344&lt;&gt;"",-PMT(($H$12-$H$13)/12,12*$H$17,$J$28,0,1),"")</f>
        <v/>
      </c>
      <c r="L1344" s="33" t="str">
        <f ca="1">IF(K1344&lt;&gt;"",J1344*$H$13/12,"")</f>
        <v/>
      </c>
    </row>
    <row r="1345" spans="2:12" x14ac:dyDescent="0.3">
      <c r="B1345" s="30" t="str">
        <f ca="1">IFERROR(IF(YEARFRAC($B$28,IF(DATE(YEAR(B1344),MONTH(B1344),15)&gt;B1344,DATE(YEAR(B1344),MONTH(B1344),15),DATE(YEAR(B1344),MONTH(B1344)+1,1)))&gt;$H$16,"",IF(DATE(YEAR(B1344),MONTH(B1344),15)&gt;B1344,DATE(YEAR(B1344),MONTH(B1344),15),DATE(YEAR(B1344),MONTH(B1344)+1,1))),"")</f>
        <v/>
      </c>
      <c r="C1345" s="33" t="str">
        <f ca="1">IF(B1345&lt;&gt;"",IF(AND(MONTH(B1345)=1,DAY(B1345)=1),C1344*(1+$H$10),C1344),"")</f>
        <v/>
      </c>
      <c r="D1345" s="33" t="str">
        <f ca="1">IF(C1345&lt;&gt;"",C1345*$H$8/24,"")</f>
        <v/>
      </c>
      <c r="E1345" s="33" t="str">
        <f ca="1">IF(D1345&lt;&gt;"",C1345*$H$9/24,"")</f>
        <v/>
      </c>
      <c r="F1345" s="33" t="str">
        <f ca="1">IF(E1345&lt;&gt;"",F1344*(1+$H$11-$H$13)^YEARFRAC(B1344,B1345,1)+D1345+E1345,"")</f>
        <v/>
      </c>
      <c r="G1345" s="33" t="str">
        <f ca="1">IF(E1345&lt;&gt;"",F1344*((1+$H$11)^YEARFRAC(B1344,B1345,1)-(1+$H$11-$H$13)^YEARFRAC(B1344,B1345,1)),"")</f>
        <v/>
      </c>
      <c r="I1345" s="30" t="str">
        <f ca="1">IFERROR(IF(YEARFRAC($I$28,DATE(YEAR(I1344),MONTH(I1344)+1,1))&gt;$H$17,"",DATE(YEAR(I1344),MONTH(I1344)+1,1)),"")</f>
        <v/>
      </c>
      <c r="J1345" s="33" t="str">
        <f ca="1">IF(I1345&lt;&gt;"",(J1344-K1344)*(1+($H$12-$H$13)/12),"")</f>
        <v/>
      </c>
      <c r="K1345" s="33" t="str">
        <f ca="1">IF(J1345&lt;&gt;"",-PMT(($H$12-$H$13)/12,12*$H$17,$J$28,0,1),"")</f>
        <v/>
      </c>
      <c r="L1345" s="33" t="str">
        <f ca="1">IF(K1345&lt;&gt;"",J1345*$H$13/12,"")</f>
        <v/>
      </c>
    </row>
    <row r="1346" spans="2:12" x14ac:dyDescent="0.3">
      <c r="B1346" s="30" t="str">
        <f ca="1">IFERROR(IF(YEARFRAC($B$28,IF(DATE(YEAR(B1345),MONTH(B1345),15)&gt;B1345,DATE(YEAR(B1345),MONTH(B1345),15),DATE(YEAR(B1345),MONTH(B1345)+1,1)))&gt;$H$16,"",IF(DATE(YEAR(B1345),MONTH(B1345),15)&gt;B1345,DATE(YEAR(B1345),MONTH(B1345),15),DATE(YEAR(B1345),MONTH(B1345)+1,1))),"")</f>
        <v/>
      </c>
      <c r="C1346" s="33" t="str">
        <f ca="1">IF(B1346&lt;&gt;"",IF(AND(MONTH(B1346)=1,DAY(B1346)=1),C1345*(1+$H$10),C1345),"")</f>
        <v/>
      </c>
      <c r="D1346" s="33" t="str">
        <f ca="1">IF(C1346&lt;&gt;"",C1346*$H$8/24,"")</f>
        <v/>
      </c>
      <c r="E1346" s="33" t="str">
        <f ca="1">IF(D1346&lt;&gt;"",C1346*$H$9/24,"")</f>
        <v/>
      </c>
      <c r="F1346" s="33" t="str">
        <f ca="1">IF(E1346&lt;&gt;"",F1345*(1+$H$11-$H$13)^YEARFRAC(B1345,B1346,1)+D1346+E1346,"")</f>
        <v/>
      </c>
      <c r="G1346" s="33" t="str">
        <f ca="1">IF(E1346&lt;&gt;"",F1345*((1+$H$11)^YEARFRAC(B1345,B1346,1)-(1+$H$11-$H$13)^YEARFRAC(B1345,B1346,1)),"")</f>
        <v/>
      </c>
      <c r="I1346" s="30" t="str">
        <f ca="1">IFERROR(IF(YEARFRAC($I$28,DATE(YEAR(I1345),MONTH(I1345)+1,1))&gt;$H$17,"",DATE(YEAR(I1345),MONTH(I1345)+1,1)),"")</f>
        <v/>
      </c>
      <c r="J1346" s="33" t="str">
        <f ca="1">IF(I1346&lt;&gt;"",(J1345-K1345)*(1+($H$12-$H$13)/12),"")</f>
        <v/>
      </c>
      <c r="K1346" s="33" t="str">
        <f ca="1">IF(J1346&lt;&gt;"",-PMT(($H$12-$H$13)/12,12*$H$17,$J$28,0,1),"")</f>
        <v/>
      </c>
      <c r="L1346" s="33" t="str">
        <f ca="1">IF(K1346&lt;&gt;"",J1346*$H$13/12,"")</f>
        <v/>
      </c>
    </row>
    <row r="1347" spans="2:12" x14ac:dyDescent="0.3">
      <c r="B1347" s="30" t="str">
        <f ca="1">IFERROR(IF(YEARFRAC($B$28,IF(DATE(YEAR(B1346),MONTH(B1346),15)&gt;B1346,DATE(YEAR(B1346),MONTH(B1346),15),DATE(YEAR(B1346),MONTH(B1346)+1,1)))&gt;$H$16,"",IF(DATE(YEAR(B1346),MONTH(B1346),15)&gt;B1346,DATE(YEAR(B1346),MONTH(B1346),15),DATE(YEAR(B1346),MONTH(B1346)+1,1))),"")</f>
        <v/>
      </c>
      <c r="C1347" s="33" t="str">
        <f ca="1">IF(B1347&lt;&gt;"",IF(AND(MONTH(B1347)=1,DAY(B1347)=1),C1346*(1+$H$10),C1346),"")</f>
        <v/>
      </c>
      <c r="D1347" s="33" t="str">
        <f ca="1">IF(C1347&lt;&gt;"",C1347*$H$8/24,"")</f>
        <v/>
      </c>
      <c r="E1347" s="33" t="str">
        <f ca="1">IF(D1347&lt;&gt;"",C1347*$H$9/24,"")</f>
        <v/>
      </c>
      <c r="F1347" s="33" t="str">
        <f ca="1">IF(E1347&lt;&gt;"",F1346*(1+$H$11-$H$13)^YEARFRAC(B1346,B1347,1)+D1347+E1347,"")</f>
        <v/>
      </c>
      <c r="G1347" s="33" t="str">
        <f ca="1">IF(E1347&lt;&gt;"",F1346*((1+$H$11)^YEARFRAC(B1346,B1347,1)-(1+$H$11-$H$13)^YEARFRAC(B1346,B1347,1)),"")</f>
        <v/>
      </c>
      <c r="I1347" s="30" t="str">
        <f ca="1">IFERROR(IF(YEARFRAC($I$28,DATE(YEAR(I1346),MONTH(I1346)+1,1))&gt;$H$17,"",DATE(YEAR(I1346),MONTH(I1346)+1,1)),"")</f>
        <v/>
      </c>
      <c r="J1347" s="33" t="str">
        <f ca="1">IF(I1347&lt;&gt;"",(J1346-K1346)*(1+($H$12-$H$13)/12),"")</f>
        <v/>
      </c>
      <c r="K1347" s="33" t="str">
        <f ca="1">IF(J1347&lt;&gt;"",-PMT(($H$12-$H$13)/12,12*$H$17,$J$28,0,1),"")</f>
        <v/>
      </c>
      <c r="L1347" s="33" t="str">
        <f ca="1">IF(K1347&lt;&gt;"",J1347*$H$13/12,"")</f>
        <v/>
      </c>
    </row>
    <row r="1348" spans="2:12" x14ac:dyDescent="0.3">
      <c r="B1348" s="30" t="str">
        <f ca="1">IFERROR(IF(YEARFRAC($B$28,IF(DATE(YEAR(B1347),MONTH(B1347),15)&gt;B1347,DATE(YEAR(B1347),MONTH(B1347),15),DATE(YEAR(B1347),MONTH(B1347)+1,1)))&gt;$H$16,"",IF(DATE(YEAR(B1347),MONTH(B1347),15)&gt;B1347,DATE(YEAR(B1347),MONTH(B1347),15),DATE(YEAR(B1347),MONTH(B1347)+1,1))),"")</f>
        <v/>
      </c>
      <c r="C1348" s="33" t="str">
        <f ca="1">IF(B1348&lt;&gt;"",IF(AND(MONTH(B1348)=1,DAY(B1348)=1),C1347*(1+$H$10),C1347),"")</f>
        <v/>
      </c>
      <c r="D1348" s="33" t="str">
        <f ca="1">IF(C1348&lt;&gt;"",C1348*$H$8/24,"")</f>
        <v/>
      </c>
      <c r="E1348" s="33" t="str">
        <f ca="1">IF(D1348&lt;&gt;"",C1348*$H$9/24,"")</f>
        <v/>
      </c>
      <c r="F1348" s="33" t="str">
        <f ca="1">IF(E1348&lt;&gt;"",F1347*(1+$H$11-$H$13)^YEARFRAC(B1347,B1348,1)+D1348+E1348,"")</f>
        <v/>
      </c>
      <c r="G1348" s="33" t="str">
        <f ca="1">IF(E1348&lt;&gt;"",F1347*((1+$H$11)^YEARFRAC(B1347,B1348,1)-(1+$H$11-$H$13)^YEARFRAC(B1347,B1348,1)),"")</f>
        <v/>
      </c>
      <c r="I1348" s="30" t="str">
        <f ca="1">IFERROR(IF(YEARFRAC($I$28,DATE(YEAR(I1347),MONTH(I1347)+1,1))&gt;$H$17,"",DATE(YEAR(I1347),MONTH(I1347)+1,1)),"")</f>
        <v/>
      </c>
      <c r="J1348" s="33" t="str">
        <f ca="1">IF(I1348&lt;&gt;"",(J1347-K1347)*(1+($H$12-$H$13)/12),"")</f>
        <v/>
      </c>
      <c r="K1348" s="33" t="str">
        <f ca="1">IF(J1348&lt;&gt;"",-PMT(($H$12-$H$13)/12,12*$H$17,$J$28,0,1),"")</f>
        <v/>
      </c>
      <c r="L1348" s="33" t="str">
        <f ca="1">IF(K1348&lt;&gt;"",J1348*$H$13/12,"")</f>
        <v/>
      </c>
    </row>
    <row r="1349" spans="2:12" x14ac:dyDescent="0.3">
      <c r="B1349" s="30" t="str">
        <f ca="1">IFERROR(IF(YEARFRAC($B$28,IF(DATE(YEAR(B1348),MONTH(B1348),15)&gt;B1348,DATE(YEAR(B1348),MONTH(B1348),15),DATE(YEAR(B1348),MONTH(B1348)+1,1)))&gt;$H$16,"",IF(DATE(YEAR(B1348),MONTH(B1348),15)&gt;B1348,DATE(YEAR(B1348),MONTH(B1348),15),DATE(YEAR(B1348),MONTH(B1348)+1,1))),"")</f>
        <v/>
      </c>
      <c r="C1349" s="33" t="str">
        <f ca="1">IF(B1349&lt;&gt;"",IF(AND(MONTH(B1349)=1,DAY(B1349)=1),C1348*(1+$H$10),C1348),"")</f>
        <v/>
      </c>
      <c r="D1349" s="33" t="str">
        <f ca="1">IF(C1349&lt;&gt;"",C1349*$H$8/24,"")</f>
        <v/>
      </c>
      <c r="E1349" s="33" t="str">
        <f ca="1">IF(D1349&lt;&gt;"",C1349*$H$9/24,"")</f>
        <v/>
      </c>
      <c r="F1349" s="33" t="str">
        <f ca="1">IF(E1349&lt;&gt;"",F1348*(1+$H$11-$H$13)^YEARFRAC(B1348,B1349,1)+D1349+E1349,"")</f>
        <v/>
      </c>
      <c r="G1349" s="33" t="str">
        <f ca="1">IF(E1349&lt;&gt;"",F1348*((1+$H$11)^YEARFRAC(B1348,B1349,1)-(1+$H$11-$H$13)^YEARFRAC(B1348,B1349,1)),"")</f>
        <v/>
      </c>
      <c r="I1349" s="30" t="str">
        <f ca="1">IFERROR(IF(YEARFRAC($I$28,DATE(YEAR(I1348),MONTH(I1348)+1,1))&gt;$H$17,"",DATE(YEAR(I1348),MONTH(I1348)+1,1)),"")</f>
        <v/>
      </c>
      <c r="J1349" s="33" t="str">
        <f ca="1">IF(I1349&lt;&gt;"",(J1348-K1348)*(1+($H$12-$H$13)/12),"")</f>
        <v/>
      </c>
      <c r="K1349" s="33" t="str">
        <f ca="1">IF(J1349&lt;&gt;"",-PMT(($H$12-$H$13)/12,12*$H$17,$J$28,0,1),"")</f>
        <v/>
      </c>
      <c r="L1349" s="33" t="str">
        <f ca="1">IF(K1349&lt;&gt;"",J1349*$H$13/12,"")</f>
        <v/>
      </c>
    </row>
    <row r="1350" spans="2:12" x14ac:dyDescent="0.3">
      <c r="B1350" s="30" t="str">
        <f ca="1">IFERROR(IF(YEARFRAC($B$28,IF(DATE(YEAR(B1349),MONTH(B1349),15)&gt;B1349,DATE(YEAR(B1349),MONTH(B1349),15),DATE(YEAR(B1349),MONTH(B1349)+1,1)))&gt;$H$16,"",IF(DATE(YEAR(B1349),MONTH(B1349),15)&gt;B1349,DATE(YEAR(B1349),MONTH(B1349),15),DATE(YEAR(B1349),MONTH(B1349)+1,1))),"")</f>
        <v/>
      </c>
      <c r="C1350" s="33" t="str">
        <f ca="1">IF(B1350&lt;&gt;"",IF(AND(MONTH(B1350)=1,DAY(B1350)=1),C1349*(1+$H$10),C1349),"")</f>
        <v/>
      </c>
      <c r="D1350" s="33" t="str">
        <f ca="1">IF(C1350&lt;&gt;"",C1350*$H$8/24,"")</f>
        <v/>
      </c>
      <c r="E1350" s="33" t="str">
        <f ca="1">IF(D1350&lt;&gt;"",C1350*$H$9/24,"")</f>
        <v/>
      </c>
      <c r="F1350" s="33" t="str">
        <f ca="1">IF(E1350&lt;&gt;"",F1349*(1+$H$11-$H$13)^YEARFRAC(B1349,B1350,1)+D1350+E1350,"")</f>
        <v/>
      </c>
      <c r="G1350" s="33" t="str">
        <f ca="1">IF(E1350&lt;&gt;"",F1349*((1+$H$11)^YEARFRAC(B1349,B1350,1)-(1+$H$11-$H$13)^YEARFRAC(B1349,B1350,1)),"")</f>
        <v/>
      </c>
      <c r="I1350" s="30" t="str">
        <f ca="1">IFERROR(IF(YEARFRAC($I$28,DATE(YEAR(I1349),MONTH(I1349)+1,1))&gt;$H$17,"",DATE(YEAR(I1349),MONTH(I1349)+1,1)),"")</f>
        <v/>
      </c>
      <c r="J1350" s="33" t="str">
        <f ca="1">IF(I1350&lt;&gt;"",(J1349-K1349)*(1+($H$12-$H$13)/12),"")</f>
        <v/>
      </c>
      <c r="K1350" s="33" t="str">
        <f ca="1">IF(J1350&lt;&gt;"",-PMT(($H$12-$H$13)/12,12*$H$17,$J$28,0,1),"")</f>
        <v/>
      </c>
      <c r="L1350" s="33" t="str">
        <f ca="1">IF(K1350&lt;&gt;"",J1350*$H$13/12,"")</f>
        <v/>
      </c>
    </row>
    <row r="1351" spans="2:12" x14ac:dyDescent="0.3">
      <c r="B1351" s="30" t="str">
        <f ca="1">IFERROR(IF(YEARFRAC($B$28,IF(DATE(YEAR(B1350),MONTH(B1350),15)&gt;B1350,DATE(YEAR(B1350),MONTH(B1350),15),DATE(YEAR(B1350),MONTH(B1350)+1,1)))&gt;$H$16,"",IF(DATE(YEAR(B1350),MONTH(B1350),15)&gt;B1350,DATE(YEAR(B1350),MONTH(B1350),15),DATE(YEAR(B1350),MONTH(B1350)+1,1))),"")</f>
        <v/>
      </c>
      <c r="C1351" s="33" t="str">
        <f ca="1">IF(B1351&lt;&gt;"",IF(AND(MONTH(B1351)=1,DAY(B1351)=1),C1350*(1+$H$10),C1350),"")</f>
        <v/>
      </c>
      <c r="D1351" s="33" t="str">
        <f ca="1">IF(C1351&lt;&gt;"",C1351*$H$8/24,"")</f>
        <v/>
      </c>
      <c r="E1351" s="33" t="str">
        <f ca="1">IF(D1351&lt;&gt;"",C1351*$H$9/24,"")</f>
        <v/>
      </c>
      <c r="F1351" s="33" t="str">
        <f ca="1">IF(E1351&lt;&gt;"",F1350*(1+$H$11-$H$13)^YEARFRAC(B1350,B1351,1)+D1351+E1351,"")</f>
        <v/>
      </c>
      <c r="G1351" s="33" t="str">
        <f ca="1">IF(E1351&lt;&gt;"",F1350*((1+$H$11)^YEARFRAC(B1350,B1351,1)-(1+$H$11-$H$13)^YEARFRAC(B1350,B1351,1)),"")</f>
        <v/>
      </c>
      <c r="I1351" s="30" t="str">
        <f ca="1">IFERROR(IF(YEARFRAC($I$28,DATE(YEAR(I1350),MONTH(I1350)+1,1))&gt;$H$17,"",DATE(YEAR(I1350),MONTH(I1350)+1,1)),"")</f>
        <v/>
      </c>
      <c r="J1351" s="33" t="str">
        <f ca="1">IF(I1351&lt;&gt;"",(J1350-K1350)*(1+($H$12-$H$13)/12),"")</f>
        <v/>
      </c>
      <c r="K1351" s="33" t="str">
        <f ca="1">IF(J1351&lt;&gt;"",-PMT(($H$12-$H$13)/12,12*$H$17,$J$28,0,1),"")</f>
        <v/>
      </c>
      <c r="L1351" s="33" t="str">
        <f ca="1">IF(K1351&lt;&gt;"",J1351*$H$13/12,"")</f>
        <v/>
      </c>
    </row>
    <row r="1352" spans="2:12" x14ac:dyDescent="0.3">
      <c r="B1352" s="30" t="str">
        <f ca="1">IFERROR(IF(YEARFRAC($B$28,IF(DATE(YEAR(B1351),MONTH(B1351),15)&gt;B1351,DATE(YEAR(B1351),MONTH(B1351),15),DATE(YEAR(B1351),MONTH(B1351)+1,1)))&gt;$H$16,"",IF(DATE(YEAR(B1351),MONTH(B1351),15)&gt;B1351,DATE(YEAR(B1351),MONTH(B1351),15),DATE(YEAR(B1351),MONTH(B1351)+1,1))),"")</f>
        <v/>
      </c>
      <c r="C1352" s="33" t="str">
        <f ca="1">IF(B1352&lt;&gt;"",IF(AND(MONTH(B1352)=1,DAY(B1352)=1),C1351*(1+$H$10),C1351),"")</f>
        <v/>
      </c>
      <c r="D1352" s="33" t="str">
        <f ca="1">IF(C1352&lt;&gt;"",C1352*$H$8/24,"")</f>
        <v/>
      </c>
      <c r="E1352" s="33" t="str">
        <f ca="1">IF(D1352&lt;&gt;"",C1352*$H$9/24,"")</f>
        <v/>
      </c>
      <c r="F1352" s="33" t="str">
        <f ca="1">IF(E1352&lt;&gt;"",F1351*(1+$H$11-$H$13)^YEARFRAC(B1351,B1352,1)+D1352+E1352,"")</f>
        <v/>
      </c>
      <c r="G1352" s="33" t="str">
        <f ca="1">IF(E1352&lt;&gt;"",F1351*((1+$H$11)^YEARFRAC(B1351,B1352,1)-(1+$H$11-$H$13)^YEARFRAC(B1351,B1352,1)),"")</f>
        <v/>
      </c>
      <c r="I1352" s="30" t="str">
        <f ca="1">IFERROR(IF(YEARFRAC($I$28,DATE(YEAR(I1351),MONTH(I1351)+1,1))&gt;$H$17,"",DATE(YEAR(I1351),MONTH(I1351)+1,1)),"")</f>
        <v/>
      </c>
      <c r="J1352" s="33" t="str">
        <f ca="1">IF(I1352&lt;&gt;"",(J1351-K1351)*(1+($H$12-$H$13)/12),"")</f>
        <v/>
      </c>
      <c r="K1352" s="33" t="str">
        <f ca="1">IF(J1352&lt;&gt;"",-PMT(($H$12-$H$13)/12,12*$H$17,$J$28,0,1),"")</f>
        <v/>
      </c>
      <c r="L1352" s="33" t="str">
        <f ca="1">IF(K1352&lt;&gt;"",J1352*$H$13/12,"")</f>
        <v/>
      </c>
    </row>
    <row r="1353" spans="2:12" x14ac:dyDescent="0.3">
      <c r="B1353" s="30" t="str">
        <f ca="1">IFERROR(IF(YEARFRAC($B$28,IF(DATE(YEAR(B1352),MONTH(B1352),15)&gt;B1352,DATE(YEAR(B1352),MONTH(B1352),15),DATE(YEAR(B1352),MONTH(B1352)+1,1)))&gt;$H$16,"",IF(DATE(YEAR(B1352),MONTH(B1352),15)&gt;B1352,DATE(YEAR(B1352),MONTH(B1352),15),DATE(YEAR(B1352),MONTH(B1352)+1,1))),"")</f>
        <v/>
      </c>
      <c r="C1353" s="33" t="str">
        <f ca="1">IF(B1353&lt;&gt;"",IF(AND(MONTH(B1353)=1,DAY(B1353)=1),C1352*(1+$H$10),C1352),"")</f>
        <v/>
      </c>
      <c r="D1353" s="33" t="str">
        <f ca="1">IF(C1353&lt;&gt;"",C1353*$H$8/24,"")</f>
        <v/>
      </c>
      <c r="E1353" s="33" t="str">
        <f ca="1">IF(D1353&lt;&gt;"",C1353*$H$9/24,"")</f>
        <v/>
      </c>
      <c r="F1353" s="33" t="str">
        <f ca="1">IF(E1353&lt;&gt;"",F1352*(1+$H$11-$H$13)^YEARFRAC(B1352,B1353,1)+D1353+E1353,"")</f>
        <v/>
      </c>
      <c r="G1353" s="33" t="str">
        <f ca="1">IF(E1353&lt;&gt;"",F1352*((1+$H$11)^YEARFRAC(B1352,B1353,1)-(1+$H$11-$H$13)^YEARFRAC(B1352,B1353,1)),"")</f>
        <v/>
      </c>
      <c r="I1353" s="30" t="str">
        <f ca="1">IFERROR(IF(YEARFRAC($I$28,DATE(YEAR(I1352),MONTH(I1352)+1,1))&gt;$H$17,"",DATE(YEAR(I1352),MONTH(I1352)+1,1)),"")</f>
        <v/>
      </c>
      <c r="J1353" s="33" t="str">
        <f ca="1">IF(I1353&lt;&gt;"",(J1352-K1352)*(1+($H$12-$H$13)/12),"")</f>
        <v/>
      </c>
      <c r="K1353" s="33" t="str">
        <f ca="1">IF(J1353&lt;&gt;"",-PMT(($H$12-$H$13)/12,12*$H$17,$J$28,0,1),"")</f>
        <v/>
      </c>
      <c r="L1353" s="33" t="str">
        <f ca="1">IF(K1353&lt;&gt;"",J1353*$H$13/12,"")</f>
        <v/>
      </c>
    </row>
    <row r="1354" spans="2:12" x14ac:dyDescent="0.3">
      <c r="B1354" s="30" t="str">
        <f ca="1">IFERROR(IF(YEARFRAC($B$28,IF(DATE(YEAR(B1353),MONTH(B1353),15)&gt;B1353,DATE(YEAR(B1353),MONTH(B1353),15),DATE(YEAR(B1353),MONTH(B1353)+1,1)))&gt;$H$16,"",IF(DATE(YEAR(B1353),MONTH(B1353),15)&gt;B1353,DATE(YEAR(B1353),MONTH(B1353),15),DATE(YEAR(B1353),MONTH(B1353)+1,1))),"")</f>
        <v/>
      </c>
      <c r="C1354" s="33" t="str">
        <f ca="1">IF(B1354&lt;&gt;"",IF(AND(MONTH(B1354)=1,DAY(B1354)=1),C1353*(1+$H$10),C1353),"")</f>
        <v/>
      </c>
      <c r="D1354" s="33" t="str">
        <f ca="1">IF(C1354&lt;&gt;"",C1354*$H$8/24,"")</f>
        <v/>
      </c>
      <c r="E1354" s="33" t="str">
        <f ca="1">IF(D1354&lt;&gt;"",C1354*$H$9/24,"")</f>
        <v/>
      </c>
      <c r="F1354" s="33" t="str">
        <f ca="1">IF(E1354&lt;&gt;"",F1353*(1+$H$11-$H$13)^YEARFRAC(B1353,B1354,1)+D1354+E1354,"")</f>
        <v/>
      </c>
      <c r="G1354" s="33" t="str">
        <f ca="1">IF(E1354&lt;&gt;"",F1353*((1+$H$11)^YEARFRAC(B1353,B1354,1)-(1+$H$11-$H$13)^YEARFRAC(B1353,B1354,1)),"")</f>
        <v/>
      </c>
      <c r="I1354" s="30" t="str">
        <f ca="1">IFERROR(IF(YEARFRAC($I$28,DATE(YEAR(I1353),MONTH(I1353)+1,1))&gt;$H$17,"",DATE(YEAR(I1353),MONTH(I1353)+1,1)),"")</f>
        <v/>
      </c>
      <c r="J1354" s="33" t="str">
        <f ca="1">IF(I1354&lt;&gt;"",(J1353-K1353)*(1+($H$12-$H$13)/12),"")</f>
        <v/>
      </c>
      <c r="K1354" s="33" t="str">
        <f ca="1">IF(J1354&lt;&gt;"",-PMT(($H$12-$H$13)/12,12*$H$17,$J$28,0,1),"")</f>
        <v/>
      </c>
      <c r="L1354" s="33" t="str">
        <f ca="1">IF(K1354&lt;&gt;"",J1354*$H$13/12,"")</f>
        <v/>
      </c>
    </row>
    <row r="1355" spans="2:12" x14ac:dyDescent="0.3">
      <c r="B1355" s="30" t="str">
        <f ca="1">IFERROR(IF(YEARFRAC($B$28,IF(DATE(YEAR(B1354),MONTH(B1354),15)&gt;B1354,DATE(YEAR(B1354),MONTH(B1354),15),DATE(YEAR(B1354),MONTH(B1354)+1,1)))&gt;$H$16,"",IF(DATE(YEAR(B1354),MONTH(B1354),15)&gt;B1354,DATE(YEAR(B1354),MONTH(B1354),15),DATE(YEAR(B1354),MONTH(B1354)+1,1))),"")</f>
        <v/>
      </c>
      <c r="C1355" s="33" t="str">
        <f ca="1">IF(B1355&lt;&gt;"",IF(AND(MONTH(B1355)=1,DAY(B1355)=1),C1354*(1+$H$10),C1354),"")</f>
        <v/>
      </c>
      <c r="D1355" s="33" t="str">
        <f ca="1">IF(C1355&lt;&gt;"",C1355*$H$8/24,"")</f>
        <v/>
      </c>
      <c r="E1355" s="33" t="str">
        <f ca="1">IF(D1355&lt;&gt;"",C1355*$H$9/24,"")</f>
        <v/>
      </c>
      <c r="F1355" s="33" t="str">
        <f ca="1">IF(E1355&lt;&gt;"",F1354*(1+$H$11-$H$13)^YEARFRAC(B1354,B1355,1)+D1355+E1355,"")</f>
        <v/>
      </c>
      <c r="G1355" s="33" t="str">
        <f ca="1">IF(E1355&lt;&gt;"",F1354*((1+$H$11)^YEARFRAC(B1354,B1355,1)-(1+$H$11-$H$13)^YEARFRAC(B1354,B1355,1)),"")</f>
        <v/>
      </c>
      <c r="I1355" s="30" t="str">
        <f ca="1">IFERROR(IF(YEARFRAC($I$28,DATE(YEAR(I1354),MONTH(I1354)+1,1))&gt;$H$17,"",DATE(YEAR(I1354),MONTH(I1354)+1,1)),"")</f>
        <v/>
      </c>
      <c r="J1355" s="33" t="str">
        <f ca="1">IF(I1355&lt;&gt;"",(J1354-K1354)*(1+($H$12-$H$13)/12),"")</f>
        <v/>
      </c>
      <c r="K1355" s="33" t="str">
        <f ca="1">IF(J1355&lt;&gt;"",-PMT(($H$12-$H$13)/12,12*$H$17,$J$28,0,1),"")</f>
        <v/>
      </c>
      <c r="L1355" s="33" t="str">
        <f ca="1">IF(K1355&lt;&gt;"",J1355*$H$13/12,"")</f>
        <v/>
      </c>
    </row>
  </sheetData>
  <sheetProtection password="F023" sheet="1" objects="1" scenarios="1" selectLockedCells="1"/>
  <mergeCells count="36">
    <mergeCell ref="E23:G23"/>
    <mergeCell ref="A1:L2"/>
    <mergeCell ref="A3:L3"/>
    <mergeCell ref="A4:L4"/>
    <mergeCell ref="A5:L5"/>
    <mergeCell ref="H16:I16"/>
    <mergeCell ref="H17:I17"/>
    <mergeCell ref="H20:I20"/>
    <mergeCell ref="H21:I21"/>
    <mergeCell ref="H22:I22"/>
    <mergeCell ref="H23:I23"/>
    <mergeCell ref="E19:I19"/>
    <mergeCell ref="E20:G20"/>
    <mergeCell ref="E21:G21"/>
    <mergeCell ref="E22:G22"/>
    <mergeCell ref="E17:G17"/>
    <mergeCell ref="H8:I8"/>
    <mergeCell ref="H9:I9"/>
    <mergeCell ref="H10:I10"/>
    <mergeCell ref="H11:I11"/>
    <mergeCell ref="H12:I12"/>
    <mergeCell ref="H13:I13"/>
    <mergeCell ref="H14:I14"/>
    <mergeCell ref="H15:I15"/>
    <mergeCell ref="E11:G11"/>
    <mergeCell ref="E12:G12"/>
    <mergeCell ref="E13:G13"/>
    <mergeCell ref="E14:G14"/>
    <mergeCell ref="E15:G15"/>
    <mergeCell ref="E16:G16"/>
    <mergeCell ref="E7:I7"/>
    <mergeCell ref="B26:G26"/>
    <mergeCell ref="I26:L26"/>
    <mergeCell ref="E8:G8"/>
    <mergeCell ref="E9:G9"/>
    <mergeCell ref="E10:G10"/>
  </mergeCells>
  <dataValidations count="3">
    <dataValidation type="decimal" errorStyle="information" allowBlank="1" showInputMessage="1" showErrorMessage="1" errorTitle="Invalid Input (Percentage)" error="Must be a number between 0 and 1" promptTitle="Percentage" prompt="Must be a number between 0 and 1" sqref="H8:H13">
      <formula1>0</formula1>
      <formula2>1</formula2>
    </dataValidation>
    <dataValidation type="decimal" errorStyle="information" allowBlank="1" showInputMessage="1" showErrorMessage="1" errorTitle="Invalid Input" error="Must be a number between 1 and 10,000,000" promptTitle="Money" prompt="Must be a number between 1 and 10,000,000" sqref="H14:H15">
      <formula1>1</formula1>
      <formula2>10000000</formula2>
    </dataValidation>
    <dataValidation type="decimal" errorStyle="information" allowBlank="1" showInputMessage="1" showErrorMessage="1" errorTitle="Invalid Input (Number of Years)" error="Must be a number between 1 and 50" promptTitle="Number of Years" prompt="Must be a number between 1 and 50" sqref="H16:H17 F18">
      <formula1>1</formula1>
      <formula2>50</formula2>
    </dataValidation>
  </dataValidations>
  <hyperlinks>
    <hyperlink ref="A5:L5" r:id="rId1" display="For more information, see the SLCG Blo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RetirementCalculator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Dulaney</dc:creator>
  <cp:lastModifiedBy>Tim Dulaney</cp:lastModifiedBy>
  <dcterms:created xsi:type="dcterms:W3CDTF">2006-09-16T00:00:00Z</dcterms:created>
  <dcterms:modified xsi:type="dcterms:W3CDTF">2013-07-25T13:51:25Z</dcterms:modified>
</cp:coreProperties>
</file>